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orca2\plaza_area\事業フォルダ\00 R7年度\01 総務企画部\02 情報企画課\6.若年層等確保・定着支援事業\要領（確定）版\【国制度】実施要領案\HP掲載用\"/>
    </mc:Choice>
  </mc:AlternateContent>
  <xr:revisionPtr revIDLastSave="0" documentId="13_ncr:1_{95476FAE-16A2-4F5A-AEE7-5FAB587EC8A9}" xr6:coauthVersionLast="47" xr6:coauthVersionMax="47" xr10:uidLastSave="{00000000-0000-0000-0000-000000000000}"/>
  <bookViews>
    <workbookView xWindow="-120" yWindow="-120" windowWidth="29040" windowHeight="15720" tabRatio="876" activeTab="18" xr2:uid="{A1D4EDFC-18A5-4904-A913-75EB3479E4BD}"/>
  </bookViews>
  <sheets>
    <sheet name="提出前チェックシート" sheetId="15" r:id="rId1"/>
    <sheet name="データシート" sheetId="16" state="hidden" r:id="rId2"/>
    <sheet name="交付申請" sheetId="22" r:id="rId3"/>
    <sheet name="様式１（交付申請書）" sheetId="3" r:id="rId4"/>
    <sheet name="様式１別紙1（事業計画書（当初））" sheetId="18" r:id="rId5"/>
    <sheet name="(記入例)当月払いの場合" sheetId="19" r:id="rId6"/>
    <sheet name="(記入例)翌月払いの場合" sheetId="20" r:id="rId7"/>
    <sheet name="事前申請" sheetId="41" r:id="rId8"/>
    <sheet name="様式２事前着手申請書" sheetId="40" r:id="rId9"/>
    <sheet name="③申請の変更" sheetId="23" r:id="rId10"/>
    <sheet name="様式３（変更承認申請書）" sheetId="5" r:id="rId11"/>
    <sheet name="様式３別紙１（事業計画書（変更））" sheetId="21" r:id="rId12"/>
    <sheet name="④事業廃止" sheetId="25" r:id="rId13"/>
    <sheet name="様式４（中止廃止承認申請書）" sheetId="6" r:id="rId14"/>
    <sheet name="⑤実績報告" sheetId="53" r:id="rId15"/>
    <sheet name="様式５　実績報告書" sheetId="56" r:id="rId16"/>
    <sheet name="様式５別紙１（実績報告書）" sheetId="57" r:id="rId17"/>
    <sheet name="⑥交付請求" sheetId="43" r:id="rId18"/>
    <sheet name="様式6（交付請求書）" sheetId="4" r:id="rId19"/>
    <sheet name="リスト" sheetId="14" state="hidden" r:id="rId20"/>
  </sheets>
  <definedNames>
    <definedName name="_Hlk156816574" localSheetId="0">提出前チェックシート!#REF!</definedName>
    <definedName name="_Hlk156816574" localSheetId="3">'様式１（交付申請書）'!$A$19</definedName>
    <definedName name="_Hlk156816574" localSheetId="10">'様式３（変更承認申請書）'!$A$19</definedName>
    <definedName name="_Hlk156816574" localSheetId="13">'様式４（中止廃止承認申請書）'!$A$19</definedName>
    <definedName name="_Hlk156816574" localSheetId="18">'様式6（交付請求書）'!$A$19</definedName>
    <definedName name="_xlnm.Print_Area" localSheetId="5">'(記入例)当月払いの場合'!$A$1:$AS$67</definedName>
    <definedName name="_xlnm.Print_Area" localSheetId="6">'(記入例)翌月払いの場合'!$A$1:$AS$67</definedName>
    <definedName name="_xlnm.Print_Area" localSheetId="0">提出前チェックシート!$A$1:$C$29</definedName>
    <definedName name="_xlnm.Print_Area" localSheetId="3">'様式１（交付申請書）'!$A$1:$J$37</definedName>
    <definedName name="_xlnm.Print_Area" localSheetId="4">'様式１別紙1（事業計画書（当初））'!$A$1:$AS$64</definedName>
    <definedName name="_xlnm.Print_Area" localSheetId="8">様式２事前着手申請書!$A$1:$J$38</definedName>
    <definedName name="_xlnm.Print_Area" localSheetId="10">'様式３（変更承認申請書）'!$A$1:$I$36</definedName>
    <definedName name="_xlnm.Print_Area" localSheetId="11">'様式３別紙１（事業計画書（変更））'!$A$1:$AS$67</definedName>
    <definedName name="_xlnm.Print_Area" localSheetId="13">'様式４（中止廃止承認申請書）'!$A$1:$J$28</definedName>
    <definedName name="_xlnm.Print_Area" localSheetId="16">'様式５別紙１（実績報告書）'!$A$2:$AQ$63</definedName>
    <definedName name="_xlnm.Print_Area" localSheetId="18">'様式6（交付請求書）'!$A$1:$I$36</definedName>
    <definedName name="_xlnm.Print_Titles" localSheetId="5">'(記入例)当月払いの場合'!$33:$36</definedName>
    <definedName name="_xlnm.Print_Titles" localSheetId="6">'(記入例)翌月払いの場合'!$33:$36</definedName>
    <definedName name="_xlnm.Print_Titles" localSheetId="4">'様式１別紙1（事業計画書（当初））'!$30:$33</definedName>
    <definedName name="_xlnm.Print_Titles" localSheetId="11">'様式３別紙１（事業計画書（変更））'!$33:$36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5" i="57" l="1"/>
  <c r="N55" i="57"/>
  <c r="M55" i="57"/>
  <c r="N54" i="57"/>
  <c r="O50" i="57"/>
  <c r="N50" i="57"/>
  <c r="M50" i="57"/>
  <c r="AA49" i="57"/>
  <c r="AF51" i="57" s="1"/>
  <c r="V49" i="57"/>
  <c r="AF49" i="57" s="1"/>
  <c r="N49" i="57"/>
  <c r="AV50" i="57" s="1"/>
  <c r="O47" i="57"/>
  <c r="N47" i="57"/>
  <c r="M47" i="57"/>
  <c r="N46" i="57"/>
  <c r="O42" i="57"/>
  <c r="N42" i="57"/>
  <c r="M42" i="57"/>
  <c r="AA41" i="57"/>
  <c r="AF43" i="57" s="1"/>
  <c r="V41" i="57"/>
  <c r="AF41" i="57" s="1"/>
  <c r="N41" i="57"/>
  <c r="O39" i="57"/>
  <c r="N39" i="57"/>
  <c r="M39" i="57"/>
  <c r="N38" i="57"/>
  <c r="O34" i="57"/>
  <c r="N34" i="57"/>
  <c r="M34" i="57"/>
  <c r="AA33" i="57"/>
  <c r="V33" i="57"/>
  <c r="AB29" i="57"/>
  <c r="Y29" i="57"/>
  <c r="W29" i="57"/>
  <c r="AS1" i="57"/>
  <c r="AS33" i="57" s="1"/>
  <c r="Z56" i="21"/>
  <c r="O55" i="21"/>
  <c r="N55" i="21"/>
  <c r="M55" i="21"/>
  <c r="N54" i="21"/>
  <c r="O50" i="21"/>
  <c r="N50" i="21"/>
  <c r="M50" i="21"/>
  <c r="AA49" i="21"/>
  <c r="AF51" i="21" s="1"/>
  <c r="V49" i="21"/>
  <c r="AF49" i="21" s="1"/>
  <c r="N49" i="21"/>
  <c r="O47" i="21"/>
  <c r="N47" i="21"/>
  <c r="M47" i="21"/>
  <c r="N46" i="21"/>
  <c r="O42" i="21"/>
  <c r="N42" i="21"/>
  <c r="M42" i="21"/>
  <c r="AA41" i="21"/>
  <c r="AF43" i="21" s="1"/>
  <c r="V41" i="21"/>
  <c r="AF41" i="21" s="1"/>
  <c r="N41" i="21"/>
  <c r="O39" i="21"/>
  <c r="N39" i="21"/>
  <c r="M39" i="21"/>
  <c r="N38" i="21"/>
  <c r="O34" i="21"/>
  <c r="N34" i="21"/>
  <c r="M34" i="21"/>
  <c r="AA33" i="21"/>
  <c r="AF35" i="21" s="1"/>
  <c r="V33" i="21"/>
  <c r="AB29" i="21"/>
  <c r="Y29" i="21"/>
  <c r="W29" i="21"/>
  <c r="AS1" i="21"/>
  <c r="AS41" i="21" s="1"/>
  <c r="O57" i="18"/>
  <c r="N57" i="18"/>
  <c r="M57" i="18"/>
  <c r="N56" i="18"/>
  <c r="O52" i="18"/>
  <c r="N52" i="18"/>
  <c r="M52" i="18"/>
  <c r="AA51" i="18"/>
  <c r="AF53" i="18" s="1"/>
  <c r="V51" i="18"/>
  <c r="AF51" i="18" s="1"/>
  <c r="N51" i="18"/>
  <c r="O49" i="18"/>
  <c r="N49" i="18"/>
  <c r="M49" i="18"/>
  <c r="N48" i="18"/>
  <c r="O44" i="18"/>
  <c r="N44" i="18"/>
  <c r="M44" i="18"/>
  <c r="AA43" i="18"/>
  <c r="AF45" i="18" s="1"/>
  <c r="V43" i="18"/>
  <c r="AF43" i="18" s="1"/>
  <c r="N43" i="18"/>
  <c r="O41" i="18"/>
  <c r="N41" i="18"/>
  <c r="M41" i="18"/>
  <c r="N40" i="18"/>
  <c r="O36" i="18"/>
  <c r="N36" i="18"/>
  <c r="M36" i="18"/>
  <c r="AA35" i="18"/>
  <c r="AF37" i="18" s="1"/>
  <c r="V35" i="18"/>
  <c r="N35" i="18"/>
  <c r="AB31" i="18"/>
  <c r="Y31" i="18"/>
  <c r="W31" i="18"/>
  <c r="AS1" i="18"/>
  <c r="AS43" i="18" s="1"/>
  <c r="AV49" i="21" l="1"/>
  <c r="AV41" i="57"/>
  <c r="AV42" i="21"/>
  <c r="AV49" i="57"/>
  <c r="AV51" i="57" s="1"/>
  <c r="AV33" i="21"/>
  <c r="AV51" i="18"/>
  <c r="U56" i="57"/>
  <c r="Z56" i="57"/>
  <c r="AF33" i="57"/>
  <c r="AV33" i="57"/>
  <c r="U58" i="18"/>
  <c r="AV44" i="18"/>
  <c r="AV45" i="18" s="1"/>
  <c r="AV46" i="18" s="1"/>
  <c r="AV47" i="18" s="1"/>
  <c r="U56" i="21"/>
  <c r="AV34" i="57"/>
  <c r="AV42" i="57"/>
  <c r="AS49" i="57"/>
  <c r="AF35" i="57"/>
  <c r="AS41" i="57"/>
  <c r="AF35" i="18"/>
  <c r="AV41" i="21"/>
  <c r="AV43" i="21" s="1"/>
  <c r="AV43" i="18"/>
  <c r="AF33" i="21"/>
  <c r="AV36" i="18"/>
  <c r="AV34" i="21"/>
  <c r="Z58" i="18"/>
  <c r="AV50" i="21"/>
  <c r="AS33" i="21"/>
  <c r="AS49" i="21"/>
  <c r="AV52" i="18"/>
  <c r="AV35" i="18"/>
  <c r="AS51" i="18"/>
  <c r="AS35" i="18"/>
  <c r="AV35" i="57" l="1"/>
  <c r="AV36" i="57" s="1"/>
  <c r="AV37" i="57" s="1"/>
  <c r="AV38" i="57" s="1"/>
  <c r="AI37" i="57" s="1"/>
  <c r="AV35" i="21"/>
  <c r="AV43" i="57"/>
  <c r="AV44" i="57" s="1"/>
  <c r="AV45" i="57" s="1"/>
  <c r="AV52" i="57"/>
  <c r="AV53" i="57" s="1"/>
  <c r="AV37" i="18"/>
  <c r="AV38" i="18" s="1"/>
  <c r="AV39" i="18" s="1"/>
  <c r="AV36" i="21"/>
  <c r="AV37" i="21" s="1"/>
  <c r="AV38" i="21" s="1"/>
  <c r="AI37" i="21" s="1"/>
  <c r="AV51" i="21"/>
  <c r="AV52" i="21" s="1"/>
  <c r="AV53" i="21" s="1"/>
  <c r="AV44" i="21"/>
  <c r="AV45" i="21" s="1"/>
  <c r="AI46" i="18"/>
  <c r="AV53" i="18"/>
  <c r="AV48" i="18"/>
  <c r="AI47" i="18" s="1"/>
  <c r="AI44" i="57" l="1"/>
  <c r="AI52" i="57"/>
  <c r="AF38" i="57"/>
  <c r="AJ32" i="57" s="1"/>
  <c r="AV54" i="57"/>
  <c r="AI53" i="57" s="1"/>
  <c r="AV46" i="57"/>
  <c r="AI45" i="57" s="1"/>
  <c r="AI52" i="21"/>
  <c r="AI44" i="21"/>
  <c r="AV46" i="21"/>
  <c r="AI45" i="21" s="1"/>
  <c r="AV54" i="21"/>
  <c r="AI53" i="21" s="1"/>
  <c r="AF38" i="21"/>
  <c r="AJ32" i="21" s="1"/>
  <c r="AV54" i="18"/>
  <c r="AV55" i="18" s="1"/>
  <c r="AV40" i="18"/>
  <c r="AI39" i="18" s="1"/>
  <c r="AF48" i="18"/>
  <c r="AJ42" i="18" s="1"/>
  <c r="AF54" i="57" l="1"/>
  <c r="AJ48" i="57" s="1"/>
  <c r="AF46" i="57"/>
  <c r="AJ40" i="57" s="1"/>
  <c r="AF40" i="18"/>
  <c r="AJ34" i="18" s="1"/>
  <c r="AF46" i="21"/>
  <c r="AJ40" i="21" s="1"/>
  <c r="AF54" i="21"/>
  <c r="AJ48" i="21" s="1"/>
  <c r="AI54" i="18"/>
  <c r="AV56" i="18"/>
  <c r="AI55" i="18" s="1"/>
  <c r="AJ56" i="21" l="1"/>
  <c r="AJ56" i="57"/>
  <c r="AF56" i="18"/>
  <c r="AJ50" i="18" s="1"/>
  <c r="AJ58" i="18" s="1"/>
  <c r="J4" i="40" l="1"/>
  <c r="J3" i="40"/>
  <c r="J5" i="40" s="1"/>
  <c r="O60" i="20" l="1"/>
  <c r="M60" i="20"/>
  <c r="N59" i="20"/>
  <c r="N60" i="20" s="1"/>
  <c r="O55" i="20"/>
  <c r="M55" i="20"/>
  <c r="AA54" i="20"/>
  <c r="AF56" i="20" s="1"/>
  <c r="V54" i="20"/>
  <c r="AF54" i="20" s="1"/>
  <c r="N54" i="20"/>
  <c r="N55" i="20" s="1"/>
  <c r="O52" i="20"/>
  <c r="M52" i="20"/>
  <c r="N51" i="20"/>
  <c r="N52" i="20" s="1"/>
  <c r="AI50" i="20"/>
  <c r="O47" i="20"/>
  <c r="M47" i="20"/>
  <c r="AA46" i="20"/>
  <c r="AF48" i="20" s="1"/>
  <c r="V46" i="20"/>
  <c r="AF46" i="20" s="1"/>
  <c r="N46" i="20"/>
  <c r="O44" i="20"/>
  <c r="M44" i="20"/>
  <c r="N43" i="20"/>
  <c r="N44" i="20" s="1"/>
  <c r="AI42" i="20"/>
  <c r="O39" i="20"/>
  <c r="M39" i="20"/>
  <c r="AA38" i="20"/>
  <c r="V38" i="20"/>
  <c r="AF38" i="20" s="1"/>
  <c r="N38" i="20"/>
  <c r="AB34" i="20"/>
  <c r="Y34" i="20"/>
  <c r="W34" i="20"/>
  <c r="AS1" i="20"/>
  <c r="AS38" i="20" s="1"/>
  <c r="O60" i="19"/>
  <c r="N60" i="19"/>
  <c r="M60" i="19"/>
  <c r="N59" i="19"/>
  <c r="O55" i="19"/>
  <c r="N55" i="19"/>
  <c r="M55" i="19"/>
  <c r="AA54" i="19"/>
  <c r="AF56" i="19" s="1"/>
  <c r="V54" i="19"/>
  <c r="AF54" i="19" s="1"/>
  <c r="N54" i="19"/>
  <c r="O52" i="19"/>
  <c r="N52" i="19"/>
  <c r="M52" i="19"/>
  <c r="O47" i="19"/>
  <c r="N47" i="19"/>
  <c r="M47" i="19"/>
  <c r="AA46" i="19"/>
  <c r="AF48" i="19" s="1"/>
  <c r="V46" i="19"/>
  <c r="AF46" i="19" s="1"/>
  <c r="N46" i="19"/>
  <c r="O44" i="19"/>
  <c r="N44" i="19"/>
  <c r="M44" i="19"/>
  <c r="N43" i="19"/>
  <c r="AI42" i="19"/>
  <c r="O39" i="19"/>
  <c r="N39" i="19"/>
  <c r="M39" i="19"/>
  <c r="AA38" i="19"/>
  <c r="V38" i="19"/>
  <c r="N38" i="19"/>
  <c r="AB34" i="19"/>
  <c r="Y34" i="19"/>
  <c r="W34" i="19"/>
  <c r="AS1" i="19"/>
  <c r="AS46" i="19" s="1"/>
  <c r="AV47" i="19" l="1"/>
  <c r="AV38" i="19"/>
  <c r="U61" i="19"/>
  <c r="Z61" i="19"/>
  <c r="AF38" i="19"/>
  <c r="Z61" i="20"/>
  <c r="AV54" i="19"/>
  <c r="AV39" i="19"/>
  <c r="AV40" i="19" s="1"/>
  <c r="AV41" i="19" s="1"/>
  <c r="AV42" i="19" s="1"/>
  <c r="AV46" i="19"/>
  <c r="AV48" i="19" s="1"/>
  <c r="AV55" i="19"/>
  <c r="AS38" i="19"/>
  <c r="N47" i="20"/>
  <c r="AV46" i="20" s="1"/>
  <c r="AV55" i="20"/>
  <c r="N39" i="20"/>
  <c r="AV39" i="20" s="1"/>
  <c r="AS54" i="19"/>
  <c r="AS54" i="20"/>
  <c r="AF40" i="19"/>
  <c r="AV54" i="20"/>
  <c r="AF40" i="20"/>
  <c r="AS46" i="20"/>
  <c r="U61" i="20"/>
  <c r="AV56" i="19" l="1"/>
  <c r="AV57" i="19" s="1"/>
  <c r="AV58" i="19" s="1"/>
  <c r="AI57" i="19" s="1"/>
  <c r="AV47" i="20"/>
  <c r="AF43" i="19"/>
  <c r="AJ37" i="19" s="1"/>
  <c r="AI41" i="19"/>
  <c r="AV38" i="20"/>
  <c r="AV40" i="20" s="1"/>
  <c r="AV41" i="20" s="1"/>
  <c r="AV42" i="20" s="1"/>
  <c r="AV48" i="20"/>
  <c r="AV49" i="20" s="1"/>
  <c r="AV50" i="20" s="1"/>
  <c r="AV56" i="20"/>
  <c r="AV49" i="19"/>
  <c r="AV50" i="19" s="1"/>
  <c r="AV51" i="19" s="1"/>
  <c r="AF59" i="19" l="1"/>
  <c r="AJ53" i="19" s="1"/>
  <c r="AV59" i="19"/>
  <c r="AI58" i="19" s="1"/>
  <c r="AI41" i="20"/>
  <c r="AF43" i="20"/>
  <c r="AJ37" i="20" s="1"/>
  <c r="AI49" i="20"/>
  <c r="AF51" i="20"/>
  <c r="AJ45" i="20" s="1"/>
  <c r="AF51" i="19"/>
  <c r="AJ45" i="19" s="1"/>
  <c r="AJ61" i="19" s="1"/>
  <c r="AI49" i="19"/>
  <c r="AV57" i="20"/>
  <c r="AV58" i="20" s="1"/>
  <c r="AI57" i="20" l="1"/>
  <c r="AF59" i="20"/>
  <c r="AJ53" i="20" s="1"/>
  <c r="AJ61" i="20" s="1"/>
  <c r="AV59" i="20"/>
  <c r="AI58" i="20" s="1"/>
  <c r="J11" i="3" l="1"/>
  <c r="DQ3" i="16" l="1"/>
  <c r="DP3" i="16"/>
  <c r="DO3" i="16"/>
  <c r="DN3" i="16"/>
  <c r="DM3" i="16"/>
  <c r="DL3" i="16"/>
  <c r="DK3" i="16"/>
  <c r="DJ3" i="16"/>
  <c r="DI3" i="16"/>
  <c r="DH3" i="16"/>
  <c r="DF3" i="16"/>
  <c r="DE3" i="16"/>
  <c r="DD3" i="16"/>
  <c r="DC3" i="16"/>
  <c r="DB3" i="16"/>
  <c r="DA3" i="16"/>
  <c r="CZ3" i="16"/>
  <c r="CU3" i="16"/>
  <c r="CQ3" i="16"/>
  <c r="CO3" i="16"/>
  <c r="CN3" i="16"/>
  <c r="AR3" i="16"/>
  <c r="AQ3" i="16"/>
  <c r="AP3" i="16"/>
  <c r="AO3" i="16"/>
  <c r="AN3" i="16"/>
  <c r="AM3" i="16"/>
  <c r="AL3" i="16"/>
  <c r="AK3" i="16"/>
  <c r="AJ3" i="16"/>
  <c r="AI3" i="16"/>
  <c r="AH3" i="16"/>
  <c r="AG3" i="16"/>
  <c r="AF3" i="16"/>
  <c r="AE3" i="16"/>
  <c r="AD3" i="16"/>
  <c r="AC3" i="16"/>
  <c r="AB3" i="16"/>
  <c r="AA3" i="16"/>
  <c r="Z3" i="16"/>
  <c r="Y3" i="16"/>
  <c r="X3" i="16"/>
  <c r="W3" i="16"/>
  <c r="V3" i="16"/>
  <c r="U3" i="16"/>
  <c r="T3" i="16"/>
  <c r="S3" i="16"/>
  <c r="R3" i="16"/>
  <c r="Q3" i="16"/>
  <c r="P3" i="16"/>
  <c r="O3" i="16"/>
  <c r="N3" i="16"/>
  <c r="M3" i="16"/>
  <c r="BS3" i="16"/>
  <c r="CC3" i="16"/>
  <c r="CB3" i="16"/>
  <c r="BI3" i="16"/>
  <c r="BH3" i="16"/>
  <c r="AZ3" i="16"/>
  <c r="CA3" i="16"/>
  <c r="BQ3" i="16"/>
  <c r="AY3" i="16"/>
  <c r="AW3" i="16"/>
  <c r="AU3" i="16"/>
  <c r="K3" i="16"/>
  <c r="J3" i="16"/>
  <c r="I3" i="16"/>
  <c r="H3" i="16"/>
  <c r="G3" i="16"/>
  <c r="F3" i="16"/>
  <c r="E3" i="16"/>
  <c r="D3" i="16"/>
  <c r="B3" i="16"/>
  <c r="A3" i="16"/>
  <c r="J3" i="6" l="1"/>
  <c r="J3" i="5"/>
  <c r="J3" i="3"/>
  <c r="C4" i="15"/>
  <c r="C3" i="15"/>
  <c r="J4" i="6"/>
  <c r="J5" i="6" s="1"/>
  <c r="J4" i="5"/>
  <c r="J6" i="3"/>
  <c r="J7" i="3"/>
  <c r="J9" i="3"/>
  <c r="J10" i="3"/>
  <c r="J8" i="3"/>
  <c r="J5" i="3"/>
  <c r="J4" i="3"/>
  <c r="BA3" i="16"/>
  <c r="BE3" i="16"/>
  <c r="BC3" i="16"/>
  <c r="BF3" i="16"/>
  <c r="BD3" i="16"/>
  <c r="BG3" i="16"/>
  <c r="BB3" i="16"/>
  <c r="CM3" i="16"/>
  <c r="BO3" i="16"/>
  <c r="DG3" i="16"/>
  <c r="CL3" i="16"/>
  <c r="CW3" i="16"/>
  <c r="CV3" i="16"/>
  <c r="BR3" i="16"/>
  <c r="J5" i="5" l="1"/>
  <c r="CP3" i="16"/>
  <c r="CR3" i="16"/>
  <c r="CS3" i="16"/>
  <c r="CT3" i="16"/>
  <c r="CX3" i="16"/>
  <c r="BW3" i="16"/>
  <c r="BM3" i="16"/>
  <c r="CF3" i="16"/>
  <c r="BL3" i="16"/>
  <c r="CH3" i="16"/>
  <c r="BN3" i="16"/>
  <c r="BU3" i="16"/>
  <c r="BK3" i="16"/>
  <c r="BJ3" i="16"/>
  <c r="AT3" i="16"/>
  <c r="AS3" i="16"/>
  <c r="AX3" i="16"/>
  <c r="AV3" i="16"/>
  <c r="BZ3" i="16"/>
  <c r="BX3" i="16"/>
  <c r="CG3" i="16"/>
  <c r="BV3" i="16"/>
  <c r="BT3" i="16"/>
  <c r="BY3" i="16"/>
  <c r="CI3" i="16"/>
  <c r="CE3" i="16"/>
  <c r="CY3" i="16"/>
  <c r="L3" i="16" l="1"/>
  <c r="CK3"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G9" authorId="0" shapeId="0" xr:uid="{3B1AAA9B-28AC-4557-8C08-602BAD63AFC1}">
      <text>
        <r>
          <rPr>
            <b/>
            <sz val="9"/>
            <color indexed="81"/>
            <rFont val="BIZ UDPゴシック"/>
            <family val="3"/>
            <charset val="128"/>
          </rPr>
          <t>個人事業主や法人格をもたない団体等は代表者の住所を記入してください。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G9" authorId="0" shapeId="0" xr:uid="{DF21A5F3-801E-44CB-A740-B1E3930EE10B}">
      <text>
        <r>
          <rPr>
            <b/>
            <sz val="9"/>
            <color indexed="81"/>
            <rFont val="BIZ UDPゴシック"/>
            <family val="3"/>
            <charset val="128"/>
          </rPr>
          <t>個人事業主や法人格をもたない団体等は代表者の住所を記入してください。</t>
        </r>
      </text>
    </comment>
  </commentList>
</comments>
</file>

<file path=xl/sharedStrings.xml><?xml version="1.0" encoding="utf-8"?>
<sst xmlns="http://schemas.openxmlformats.org/spreadsheetml/2006/main" count="1245" uniqueCount="309">
  <si>
    <t>就業規則の有無</t>
    <rPh sb="0" eb="2">
      <t>シュウギョウ</t>
    </rPh>
    <rPh sb="2" eb="4">
      <t>キソク</t>
    </rPh>
    <rPh sb="5" eb="7">
      <t>ウム</t>
    </rPh>
    <phoneticPr fontId="1"/>
  </si>
  <si>
    <t>代表者職氏名</t>
  </si>
  <si>
    <t>担当者氏名</t>
  </si>
  <si>
    <t>連絡先電話番号</t>
  </si>
  <si>
    <t>記</t>
  </si>
  <si>
    <t>３　関係書類</t>
  </si>
  <si>
    <t>（宛先）</t>
    <phoneticPr fontId="1"/>
  </si>
  <si>
    <t>２　補助金交付申請額</t>
    <phoneticPr fontId="1"/>
  </si>
  <si>
    <t>円</t>
    <rPh sb="0" eb="1">
      <t>エン</t>
    </rPh>
    <phoneticPr fontId="1"/>
  </si>
  <si>
    <t>金</t>
    <rPh sb="0" eb="1">
      <t>キン</t>
    </rPh>
    <phoneticPr fontId="1"/>
  </si>
  <si>
    <t>〒</t>
    <phoneticPr fontId="1"/>
  </si>
  <si>
    <t>１　変更の内容</t>
    <rPh sb="2" eb="4">
      <t>ヘンコウ</t>
    </rPh>
    <rPh sb="5" eb="7">
      <t>ナイヨウ</t>
    </rPh>
    <phoneticPr fontId="1"/>
  </si>
  <si>
    <t>所在地</t>
    <rPh sb="0" eb="3">
      <t>ショザイチ</t>
    </rPh>
    <phoneticPr fontId="1"/>
  </si>
  <si>
    <t>小売業</t>
    <rPh sb="0" eb="3">
      <t>コウリギョウ</t>
    </rPh>
    <phoneticPr fontId="1"/>
  </si>
  <si>
    <t>卸売業</t>
    <rPh sb="0" eb="3">
      <t>オロシウリギョウ</t>
    </rPh>
    <phoneticPr fontId="1"/>
  </si>
  <si>
    <t>登録している</t>
    <rPh sb="0" eb="2">
      <t>トウロク</t>
    </rPh>
    <phoneticPr fontId="1"/>
  </si>
  <si>
    <t>登録手続き中</t>
    <rPh sb="0" eb="2">
      <t>トウロク</t>
    </rPh>
    <rPh sb="2" eb="4">
      <t>テツヅ</t>
    </rPh>
    <rPh sb="5" eb="6">
      <t>チュウ</t>
    </rPh>
    <phoneticPr fontId="1"/>
  </si>
  <si>
    <t>合計</t>
    <rPh sb="0" eb="2">
      <t>ゴウケイ</t>
    </rPh>
    <phoneticPr fontId="1"/>
  </si>
  <si>
    <t>有</t>
    <rPh sb="0" eb="1">
      <t>ユウ</t>
    </rPh>
    <phoneticPr fontId="1"/>
  </si>
  <si>
    <t>事業報告書</t>
    <rPh sb="0" eb="2">
      <t>ジギョウ</t>
    </rPh>
    <rPh sb="2" eb="5">
      <t>ホウコクショ</t>
    </rPh>
    <phoneticPr fontId="1"/>
  </si>
  <si>
    <t>１　補助金所要額</t>
    <rPh sb="5" eb="7">
      <t>ショヨウ</t>
    </rPh>
    <rPh sb="7" eb="8">
      <t>ガク</t>
    </rPh>
    <phoneticPr fontId="1"/>
  </si>
  <si>
    <t>２　関係書類</t>
    <rPh sb="2" eb="4">
      <t>カンケイ</t>
    </rPh>
    <rPh sb="4" eb="6">
      <t>ショルイ</t>
    </rPh>
    <phoneticPr fontId="1"/>
  </si>
  <si>
    <t>)</t>
    <phoneticPr fontId="1"/>
  </si>
  <si>
    <t>フ リ ガ ナ</t>
  </si>
  <si>
    <t>発行責任者氏名</t>
    <phoneticPr fontId="1"/>
  </si>
  <si>
    <t>本社所在地または住所</t>
    <rPh sb="0" eb="2">
      <t>ホンシャ</t>
    </rPh>
    <rPh sb="2" eb="3">
      <t>ジョ</t>
    </rPh>
    <rPh sb="3" eb="5">
      <t>ザイチ</t>
    </rPh>
    <rPh sb="8" eb="10">
      <t>ジュウショ</t>
    </rPh>
    <phoneticPr fontId="1"/>
  </si>
  <si>
    <t>法人名または屋号</t>
    <rPh sb="0" eb="2">
      <t>ホウジン</t>
    </rPh>
    <rPh sb="2" eb="3">
      <t>メイ</t>
    </rPh>
    <rPh sb="6" eb="8">
      <t>ヤゴウ</t>
    </rPh>
    <phoneticPr fontId="1"/>
  </si>
  <si>
    <t>法人番号</t>
    <rPh sb="0" eb="2">
      <t>ホウジン</t>
    </rPh>
    <rPh sb="2" eb="4">
      <t>バンゴウ</t>
    </rPh>
    <phoneticPr fontId="1"/>
  </si>
  <si>
    <t>男</t>
    <rPh sb="0" eb="1">
      <t>オトコ</t>
    </rPh>
    <phoneticPr fontId="1"/>
  </si>
  <si>
    <t>女</t>
    <rPh sb="0" eb="1">
      <t>オンナ</t>
    </rPh>
    <phoneticPr fontId="1"/>
  </si>
  <si>
    <t>資本金</t>
    <rPh sb="0" eb="3">
      <t>シホンキン</t>
    </rPh>
    <phoneticPr fontId="1"/>
  </si>
  <si>
    <t>サービス業</t>
    <rPh sb="4" eb="5">
      <t>ギョウ</t>
    </rPh>
    <phoneticPr fontId="1"/>
  </si>
  <si>
    <t>無</t>
    <rPh sb="0" eb="1">
      <t>ム</t>
    </rPh>
    <phoneticPr fontId="1"/>
  </si>
  <si>
    <t>手続きはまだだが登録予定</t>
    <rPh sb="0" eb="2">
      <t>テツヅ</t>
    </rPh>
    <rPh sb="8" eb="10">
      <t>トウロク</t>
    </rPh>
    <rPh sb="10" eb="12">
      <t>ヨテイ</t>
    </rPh>
    <phoneticPr fontId="1"/>
  </si>
  <si>
    <t>法人名または屋号</t>
    <rPh sb="0" eb="3">
      <t>ホウジンメイ</t>
    </rPh>
    <rPh sb="6" eb="8">
      <t>ヤゴウ</t>
    </rPh>
    <phoneticPr fontId="1"/>
  </si>
  <si>
    <t>その他の業種</t>
    <rPh sb="2" eb="3">
      <t>タ</t>
    </rPh>
    <rPh sb="4" eb="6">
      <t>ギョウシュ</t>
    </rPh>
    <phoneticPr fontId="1"/>
  </si>
  <si>
    <t>本事業の対象となる中小企業者ではありません。</t>
    <rPh sb="0" eb="1">
      <t>ホン</t>
    </rPh>
    <rPh sb="1" eb="3">
      <t>ジギョウ</t>
    </rPh>
    <rPh sb="4" eb="6">
      <t>タイショウ</t>
    </rPh>
    <rPh sb="9" eb="11">
      <t>チュウショウ</t>
    </rPh>
    <rPh sb="11" eb="13">
      <t>キギョウ</t>
    </rPh>
    <rPh sb="13" eb="14">
      <t>シャ</t>
    </rPh>
    <phoneticPr fontId="1"/>
  </si>
  <si>
    <t>交付申請</t>
    <rPh sb="0" eb="4">
      <t>コウフシンセイ</t>
    </rPh>
    <phoneticPr fontId="1"/>
  </si>
  <si>
    <t>様式１（交付申請書）の内容を確認しました。</t>
    <rPh sb="0" eb="2">
      <t>ヨウシキ</t>
    </rPh>
    <rPh sb="4" eb="6">
      <t>コウフ</t>
    </rPh>
    <rPh sb="6" eb="9">
      <t>シンセイショ</t>
    </rPh>
    <rPh sb="11" eb="13">
      <t>ナイヨウ</t>
    </rPh>
    <rPh sb="14" eb="16">
      <t>カクニン</t>
    </rPh>
    <phoneticPr fontId="1"/>
  </si>
  <si>
    <t>様式１－２（事業計画書）の内容を確認しました。</t>
    <rPh sb="0" eb="2">
      <t>ヨウシキ</t>
    </rPh>
    <rPh sb="6" eb="11">
      <t>ジギョウケイカクショ</t>
    </rPh>
    <rPh sb="13" eb="15">
      <t>ナイヨウ</t>
    </rPh>
    <rPh sb="16" eb="18">
      <t>カクニン</t>
    </rPh>
    <phoneticPr fontId="1"/>
  </si>
  <si>
    <t>変更承認申請</t>
    <rPh sb="0" eb="2">
      <t>ヘンコウ</t>
    </rPh>
    <rPh sb="2" eb="4">
      <t>ショウニン</t>
    </rPh>
    <rPh sb="4" eb="6">
      <t>シンセイ</t>
    </rPh>
    <phoneticPr fontId="1"/>
  </si>
  <si>
    <t>廃止承認申請</t>
    <rPh sb="0" eb="2">
      <t>ハイシ</t>
    </rPh>
    <rPh sb="2" eb="4">
      <t>ショウニン</t>
    </rPh>
    <rPh sb="4" eb="6">
      <t>シンセイ</t>
    </rPh>
    <phoneticPr fontId="1"/>
  </si>
  <si>
    <t>実績報告</t>
    <rPh sb="0" eb="4">
      <t>ジッセキホウコク</t>
    </rPh>
    <phoneticPr fontId="1"/>
  </si>
  <si>
    <t>様式５（実績報告書）の内容を確認しました。</t>
    <rPh sb="0" eb="2">
      <t>ヨウシキ</t>
    </rPh>
    <rPh sb="4" eb="6">
      <t>ジッセキ</t>
    </rPh>
    <rPh sb="6" eb="9">
      <t>ホウコクショ</t>
    </rPh>
    <rPh sb="11" eb="13">
      <t>ナイヨウ</t>
    </rPh>
    <rPh sb="14" eb="16">
      <t>カクニン</t>
    </rPh>
    <phoneticPr fontId="1"/>
  </si>
  <si>
    <t>様式５－２（事業報告書）の内容を確認しました。</t>
    <rPh sb="0" eb="2">
      <t>ヨウシキ</t>
    </rPh>
    <rPh sb="6" eb="8">
      <t>ジギョウ</t>
    </rPh>
    <rPh sb="8" eb="11">
      <t>ホウコクショ</t>
    </rPh>
    <rPh sb="13" eb="15">
      <t>ナイヨウ</t>
    </rPh>
    <rPh sb="16" eb="18">
      <t>カクニン</t>
    </rPh>
    <phoneticPr fontId="1"/>
  </si>
  <si>
    <t>提出前チェックシート</t>
    <rPh sb="0" eb="3">
      <t>テイシュツマエ</t>
    </rPh>
    <phoneticPr fontId="1"/>
  </si>
  <si>
    <t>補助事業者に関する事項を入力してください。</t>
    <phoneticPr fontId="1"/>
  </si>
  <si>
    <t>※郵送・窓口での提出の場合も、本シートを印刷して申請書類等とともに提出してください。</t>
    <rPh sb="1" eb="3">
      <t>ユウソウ</t>
    </rPh>
    <rPh sb="4" eb="6">
      <t>マドグチ</t>
    </rPh>
    <rPh sb="8" eb="10">
      <t>テイシュツ</t>
    </rPh>
    <rPh sb="11" eb="13">
      <t>バアイ</t>
    </rPh>
    <rPh sb="15" eb="16">
      <t>ホン</t>
    </rPh>
    <rPh sb="20" eb="22">
      <t>インサツ</t>
    </rPh>
    <rPh sb="24" eb="26">
      <t>シンセイ</t>
    </rPh>
    <rPh sb="26" eb="28">
      <t>ショルイ</t>
    </rPh>
    <rPh sb="28" eb="29">
      <t>ナド</t>
    </rPh>
    <rPh sb="33" eb="35">
      <t>テイシュツ</t>
    </rPh>
    <phoneticPr fontId="1"/>
  </si>
  <si>
    <t>年月日</t>
    <phoneticPr fontId="1"/>
  </si>
  <si>
    <t>様式１（交付申請書）</t>
    <rPh sb="0" eb="2">
      <t>ヨウシキ</t>
    </rPh>
    <rPh sb="4" eb="6">
      <t>コウフ</t>
    </rPh>
    <rPh sb="6" eb="9">
      <t>シンセイショ</t>
    </rPh>
    <phoneticPr fontId="1"/>
  </si>
  <si>
    <t>番号</t>
    <rPh sb="0" eb="2">
      <t>バンゴウ</t>
    </rPh>
    <phoneticPr fontId="1"/>
  </si>
  <si>
    <t>申請日</t>
    <rPh sb="0" eb="2">
      <t>シンセイ</t>
    </rPh>
    <rPh sb="2" eb="3">
      <t>ビ</t>
    </rPh>
    <phoneticPr fontId="1"/>
  </si>
  <si>
    <t>郵便番号</t>
    <rPh sb="0" eb="4">
      <t>ユウビンバンゴウ</t>
    </rPh>
    <phoneticPr fontId="1"/>
  </si>
  <si>
    <t>代表者職名</t>
    <rPh sb="0" eb="3">
      <t>ダイヒョウシャ</t>
    </rPh>
    <rPh sb="3" eb="4">
      <t>ショク</t>
    </rPh>
    <rPh sb="4" eb="5">
      <t>メイ</t>
    </rPh>
    <phoneticPr fontId="1"/>
  </si>
  <si>
    <t>法人番号</t>
    <rPh sb="0" eb="4">
      <t>ホウジンバンゴウ</t>
    </rPh>
    <phoneticPr fontId="1"/>
  </si>
  <si>
    <t>発行責任者名</t>
    <rPh sb="0" eb="5">
      <t>ハッコウセキニンシャ</t>
    </rPh>
    <rPh sb="5" eb="6">
      <t>メイ</t>
    </rPh>
    <phoneticPr fontId="1"/>
  </si>
  <si>
    <t>担当者氏名</t>
    <rPh sb="0" eb="2">
      <t>タントウ</t>
    </rPh>
    <rPh sb="2" eb="3">
      <t>シャ</t>
    </rPh>
    <rPh sb="3" eb="5">
      <t>シメイ</t>
    </rPh>
    <phoneticPr fontId="1"/>
  </si>
  <si>
    <t>連絡先電話番号</t>
    <rPh sb="0" eb="3">
      <t>レンラクサキ</t>
    </rPh>
    <rPh sb="3" eb="7">
      <t>デンワバンゴウ</t>
    </rPh>
    <phoneticPr fontId="1"/>
  </si>
  <si>
    <t>補助事業の目的</t>
    <phoneticPr fontId="1"/>
  </si>
  <si>
    <t>補助金交付申請額</t>
    <phoneticPr fontId="1"/>
  </si>
  <si>
    <t>＝'様式１（交付申請書）'!G8</t>
    <phoneticPr fontId="1"/>
  </si>
  <si>
    <t>様式１－２（事業計画書）</t>
    <rPh sb="0" eb="2">
      <t>ヨウシキ</t>
    </rPh>
    <rPh sb="6" eb="8">
      <t>ジギョウ</t>
    </rPh>
    <rPh sb="8" eb="11">
      <t>ケイカクショ</t>
    </rPh>
    <phoneticPr fontId="1"/>
  </si>
  <si>
    <t>従業員数</t>
    <rPh sb="0" eb="4">
      <t>ジュウギョウインスウ</t>
    </rPh>
    <phoneticPr fontId="1"/>
  </si>
  <si>
    <t>業種</t>
    <phoneticPr fontId="1"/>
  </si>
  <si>
    <t>事業所名</t>
    <rPh sb="0" eb="4">
      <t>ジギョウショメイ</t>
    </rPh>
    <phoneticPr fontId="1"/>
  </si>
  <si>
    <t>業務内容</t>
    <phoneticPr fontId="1"/>
  </si>
  <si>
    <t>取組方針</t>
    <rPh sb="0" eb="1">
      <t>ト</t>
    </rPh>
    <rPh sb="1" eb="2">
      <t>ク</t>
    </rPh>
    <rPh sb="2" eb="4">
      <t>ホウシン</t>
    </rPh>
    <phoneticPr fontId="1"/>
  </si>
  <si>
    <t>見直し内容</t>
    <rPh sb="0" eb="2">
      <t>ミナオ</t>
    </rPh>
    <rPh sb="3" eb="5">
      <t>ナイヨウ</t>
    </rPh>
    <phoneticPr fontId="1"/>
  </si>
  <si>
    <t>周知方法</t>
    <rPh sb="0" eb="4">
      <t>シュウチホウホウ</t>
    </rPh>
    <phoneticPr fontId="1"/>
  </si>
  <si>
    <t>事業完了予定年月日</t>
    <rPh sb="0" eb="6">
      <t>ジギョウカンリョウヨテイ</t>
    </rPh>
    <rPh sb="6" eb="9">
      <t>ネンガッピ</t>
    </rPh>
    <phoneticPr fontId="1"/>
  </si>
  <si>
    <t>事務所名　氏名</t>
    <rPh sb="0" eb="3">
      <t>ジムショ</t>
    </rPh>
    <rPh sb="3" eb="4">
      <t>ナ</t>
    </rPh>
    <rPh sb="5" eb="7">
      <t>シメイ</t>
    </rPh>
    <phoneticPr fontId="1"/>
  </si>
  <si>
    <t>事務所所在地</t>
    <rPh sb="0" eb="3">
      <t>ジムショ</t>
    </rPh>
    <rPh sb="3" eb="5">
      <t>ショザイ</t>
    </rPh>
    <rPh sb="5" eb="6">
      <t>チ</t>
    </rPh>
    <phoneticPr fontId="1"/>
  </si>
  <si>
    <t>他の助成金・補助金の名称</t>
    <phoneticPr fontId="1"/>
  </si>
  <si>
    <t>WLB推進企業登録状況</t>
    <phoneticPr fontId="1"/>
  </si>
  <si>
    <t>（収入）１行目　金額</t>
    <rPh sb="8" eb="10">
      <t>キンガク</t>
    </rPh>
    <phoneticPr fontId="1"/>
  </si>
  <si>
    <t>（収入）2行目　項目</t>
    <rPh sb="8" eb="10">
      <t>コウモク</t>
    </rPh>
    <phoneticPr fontId="1"/>
  </si>
  <si>
    <t>（収入）2行目　金額</t>
    <rPh sb="8" eb="10">
      <t>キンガク</t>
    </rPh>
    <phoneticPr fontId="1"/>
  </si>
  <si>
    <t>（収入）2行目　説明</t>
    <rPh sb="8" eb="10">
      <t>セツメイ</t>
    </rPh>
    <phoneticPr fontId="1"/>
  </si>
  <si>
    <t>（収入）3行目　金額</t>
    <rPh sb="8" eb="10">
      <t>キンガク</t>
    </rPh>
    <phoneticPr fontId="1"/>
  </si>
  <si>
    <t>（収入）合計</t>
    <rPh sb="4" eb="6">
      <t>ゴウケイ</t>
    </rPh>
    <phoneticPr fontId="1"/>
  </si>
  <si>
    <t>（支出）1行目　項目</t>
    <rPh sb="8" eb="10">
      <t>コウモク</t>
    </rPh>
    <phoneticPr fontId="1"/>
  </si>
  <si>
    <t>（支出）1行目　金額</t>
    <rPh sb="8" eb="10">
      <t>キンガク</t>
    </rPh>
    <phoneticPr fontId="1"/>
  </si>
  <si>
    <t>（支出）1行目　説明</t>
    <rPh sb="8" eb="10">
      <t>セツメイ</t>
    </rPh>
    <phoneticPr fontId="1"/>
  </si>
  <si>
    <t>（支出）2行目　項目</t>
    <rPh sb="8" eb="10">
      <t>コウモク</t>
    </rPh>
    <phoneticPr fontId="1"/>
  </si>
  <si>
    <t>（支出）2行目　金額</t>
    <rPh sb="8" eb="10">
      <t>キンガク</t>
    </rPh>
    <phoneticPr fontId="1"/>
  </si>
  <si>
    <t>（支出）2行目　説明</t>
    <rPh sb="8" eb="10">
      <t>セツメイ</t>
    </rPh>
    <phoneticPr fontId="1"/>
  </si>
  <si>
    <t>（支出）3行目　項目</t>
    <rPh sb="8" eb="10">
      <t>コウモク</t>
    </rPh>
    <phoneticPr fontId="1"/>
  </si>
  <si>
    <t>（支出）行目　金額</t>
    <rPh sb="7" eb="9">
      <t>キンガク</t>
    </rPh>
    <phoneticPr fontId="1"/>
  </si>
  <si>
    <t>（支出）3行目　説明</t>
    <rPh sb="8" eb="10">
      <t>セツメイ</t>
    </rPh>
    <phoneticPr fontId="1"/>
  </si>
  <si>
    <t>（支出）合計</t>
    <rPh sb="4" eb="6">
      <t>ゴウケイ</t>
    </rPh>
    <phoneticPr fontId="1"/>
  </si>
  <si>
    <t>様式１－３号（誓約書）</t>
    <rPh sb="7" eb="10">
      <t>セイヤクショ</t>
    </rPh>
    <phoneticPr fontId="1"/>
  </si>
  <si>
    <t>年月日</t>
    <rPh sb="0" eb="3">
      <t>ネンガッピ</t>
    </rPh>
    <phoneticPr fontId="1"/>
  </si>
  <si>
    <t>本社所在地または住所</t>
    <phoneticPr fontId="1"/>
  </si>
  <si>
    <t>フリガナ</t>
    <phoneticPr fontId="1"/>
  </si>
  <si>
    <t>法人名または屋号</t>
    <phoneticPr fontId="1"/>
  </si>
  <si>
    <t>代表者フリガナ</t>
    <rPh sb="0" eb="3">
      <t>ダイヒョウシャ</t>
    </rPh>
    <phoneticPr fontId="1"/>
  </si>
  <si>
    <t>代表者職氏名</t>
    <phoneticPr fontId="1"/>
  </si>
  <si>
    <t>様式１－４号（県税誓約書）</t>
    <rPh sb="7" eb="9">
      <t>ケンゼイ</t>
    </rPh>
    <rPh sb="9" eb="12">
      <t>セイヤクショ</t>
    </rPh>
    <phoneticPr fontId="1"/>
  </si>
  <si>
    <t>フ リ ガ ナ</t>
    <phoneticPr fontId="1"/>
  </si>
  <si>
    <t>電 話 番 号</t>
    <phoneticPr fontId="1"/>
  </si>
  <si>
    <t>様式３（変更承認申請書）</t>
    <phoneticPr fontId="1"/>
  </si>
  <si>
    <t>担当者氏名</t>
    <phoneticPr fontId="1"/>
  </si>
  <si>
    <t>連絡先電話番号</t>
    <phoneticPr fontId="1"/>
  </si>
  <si>
    <t>変更の内容</t>
    <rPh sb="0" eb="2">
      <t>ヘンコウ</t>
    </rPh>
    <rPh sb="3" eb="5">
      <t>ナイヨウ</t>
    </rPh>
    <phoneticPr fontId="1"/>
  </si>
  <si>
    <t>様式４（廃止承認申請書）</t>
  </si>
  <si>
    <t>廃止の理由</t>
    <phoneticPr fontId="1"/>
  </si>
  <si>
    <t>様式５（実績報告書）</t>
  </si>
  <si>
    <t>郵便番号</t>
    <rPh sb="0" eb="2">
      <t>ユウビン</t>
    </rPh>
    <rPh sb="2" eb="4">
      <t>バンゴウ</t>
    </rPh>
    <phoneticPr fontId="1"/>
  </si>
  <si>
    <t>金</t>
  </si>
  <si>
    <t>様式５－２（事業報告書）</t>
  </si>
  <si>
    <t>資本金</t>
    <phoneticPr fontId="1"/>
  </si>
  <si>
    <t>常時使用する従業員数</t>
    <phoneticPr fontId="1"/>
  </si>
  <si>
    <t>事業所名</t>
    <phoneticPr fontId="1"/>
  </si>
  <si>
    <t>所在地</t>
    <phoneticPr fontId="1"/>
  </si>
  <si>
    <t>主たる業務内容</t>
    <phoneticPr fontId="1"/>
  </si>
  <si>
    <t>賃上げや人材確保に向けた取組方針</t>
    <phoneticPr fontId="1"/>
  </si>
  <si>
    <t>就業規則等の見直し内容</t>
    <phoneticPr fontId="1"/>
  </si>
  <si>
    <t>就業規則等の周知方法</t>
    <phoneticPr fontId="1"/>
  </si>
  <si>
    <t>事業完了年月日</t>
    <phoneticPr fontId="1"/>
  </si>
  <si>
    <t>事務所名</t>
    <phoneticPr fontId="1"/>
  </si>
  <si>
    <t>氏名</t>
  </si>
  <si>
    <t>事務所所在地</t>
    <phoneticPr fontId="1"/>
  </si>
  <si>
    <t>利用を予定している他の助成金・補助金の名称</t>
    <phoneticPr fontId="1"/>
  </si>
  <si>
    <t>代表者の生年月日</t>
    <phoneticPr fontId="1"/>
  </si>
  <si>
    <t>代表者の性別</t>
    <rPh sb="0" eb="3">
      <t>ダイヒョウシャ</t>
    </rPh>
    <phoneticPr fontId="1"/>
  </si>
  <si>
    <t>='様式３（変更承認申請書）'!G15</t>
    <phoneticPr fontId="1"/>
  </si>
  <si>
    <t>='様式５（実績報告書）'!G8</t>
    <phoneticPr fontId="1"/>
  </si>
  <si>
    <t>='様式５（実績報告書）'!G15</t>
    <phoneticPr fontId="1"/>
  </si>
  <si>
    <t>　</t>
  </si>
  <si>
    <t>チェック</t>
    <phoneticPr fontId="1"/>
  </si>
  <si>
    <t>氏名</t>
    <rPh sb="0" eb="2">
      <t>シメイ</t>
    </rPh>
    <phoneticPr fontId="1"/>
  </si>
  <si>
    <t>２　関係書類</t>
    <phoneticPr fontId="1"/>
  </si>
  <si>
    <t>別紙</t>
    <rPh sb="0" eb="2">
      <t>ベッシ</t>
    </rPh>
    <phoneticPr fontId="1"/>
  </si>
  <si>
    <t>事業計画書</t>
    <rPh sb="0" eb="2">
      <t>ジギョウ</t>
    </rPh>
    <rPh sb="2" eb="4">
      <t>ケイカク</t>
    </rPh>
    <rPh sb="4" eb="5">
      <t>ショ</t>
    </rPh>
    <phoneticPr fontId="1"/>
  </si>
  <si>
    <t>当初</t>
    <rPh sb="0" eb="2">
      <t>トウショ</t>
    </rPh>
    <phoneticPr fontId="1"/>
  </si>
  <si>
    <t>変更（</t>
    <phoneticPr fontId="1"/>
  </si>
  <si>
    <t>回目）</t>
    <rPh sb="0" eb="2">
      <t>カイメ</t>
    </rPh>
    <phoneticPr fontId="1"/>
  </si>
  <si>
    <t>{</t>
    <phoneticPr fontId="1"/>
  </si>
  <si>
    <t>当社に在籍している（いた）こと
下記のとおり規程に基づいて手当等を支払う予定であること</t>
    <rPh sb="36" eb="38">
      <t>ヨテイ</t>
    </rPh>
    <phoneticPr fontId="1"/>
  </si>
  <si>
    <t>}</t>
    <phoneticPr fontId="1"/>
  </si>
  <si>
    <t>次の</t>
    <rPh sb="0" eb="1">
      <t>ツギ</t>
    </rPh>
    <phoneticPr fontId="1"/>
  </si>
  <si>
    <t>を報告します。</t>
    <rPh sb="1" eb="3">
      <t>ホウコク</t>
    </rPh>
    <phoneticPr fontId="1"/>
  </si>
  <si>
    <t>実績報告書</t>
    <rPh sb="0" eb="2">
      <t>ジッセキ</t>
    </rPh>
    <rPh sb="2" eb="5">
      <t>ホウコクショ</t>
    </rPh>
    <phoneticPr fontId="1"/>
  </si>
  <si>
    <t>当社に在籍している（いた）こと
下記のとおり規程に基づいて手当等を支払ったこと</t>
    <phoneticPr fontId="1"/>
  </si>
  <si>
    <t>人については、令和８年３月31日現在、</t>
    <rPh sb="0" eb="1">
      <t>ニン</t>
    </rPh>
    <rPh sb="7" eb="9">
      <t>レイワ</t>
    </rPh>
    <rPh sb="10" eb="11">
      <t>ネン</t>
    </rPh>
    <rPh sb="12" eb="13">
      <t>ガツ</t>
    </rPh>
    <rPh sb="15" eb="16">
      <t>ニチ</t>
    </rPh>
    <rPh sb="16" eb="18">
      <t>ゲンザイ</t>
    </rPh>
    <phoneticPr fontId="1"/>
  </si>
  <si>
    <t>※該当の□に✔を記入してください。</t>
  </si>
  <si>
    <t>１　支給内容</t>
    <rPh sb="2" eb="4">
      <t>シキュウ</t>
    </rPh>
    <rPh sb="4" eb="6">
      <t>ナイヨウ</t>
    </rPh>
    <phoneticPr fontId="1"/>
  </si>
  <si>
    <t>支給名目（手当の名称）</t>
    <rPh sb="0" eb="2">
      <t>シキュウ</t>
    </rPh>
    <rPh sb="2" eb="4">
      <t>メイモク</t>
    </rPh>
    <rPh sb="5" eb="7">
      <t>テアテ</t>
    </rPh>
    <rPh sb="8" eb="10">
      <t>メイショウ</t>
    </rPh>
    <phoneticPr fontId="1"/>
  </si>
  <si>
    <t>支給回数</t>
    <rPh sb="0" eb="2">
      <t>シキュウ</t>
    </rPh>
    <rPh sb="2" eb="4">
      <t>カイスウ</t>
    </rPh>
    <phoneticPr fontId="1"/>
  </si>
  <si>
    <t>支給額：</t>
    <rPh sb="0" eb="3">
      <t>シキュウガク</t>
    </rPh>
    <phoneticPr fontId="1"/>
  </si>
  <si>
    <t>締　 　日</t>
    <phoneticPr fontId="1"/>
  </si>
  <si>
    <t>支 払 日</t>
    <phoneticPr fontId="1"/>
  </si>
  <si>
    <t>支給期間：</t>
    <rPh sb="0" eb="2">
      <t>シキュウ</t>
    </rPh>
    <rPh sb="2" eb="4">
      <t>キカン</t>
    </rPh>
    <phoneticPr fontId="1"/>
  </si>
  <si>
    <t>注１）　年間支給回数・時期欄は、１２回（給与支給時）、２回（６月、１２月）など記入してください。</t>
    <rPh sb="0" eb="1">
      <t>チュウ</t>
    </rPh>
    <rPh sb="18" eb="19">
      <t>カイ</t>
    </rPh>
    <rPh sb="39" eb="41">
      <t>キニュウ</t>
    </rPh>
    <phoneticPr fontId="1"/>
  </si>
  <si>
    <t>注２）　翌月払いの場合は、□内に✔を記入してください。</t>
    <rPh sb="0" eb="1">
      <t>チュウ</t>
    </rPh>
    <rPh sb="4" eb="7">
      <t>ヨクゲツバラ</t>
    </rPh>
    <rPh sb="9" eb="11">
      <t>バアイ</t>
    </rPh>
    <rPh sb="14" eb="15">
      <t>ナイ</t>
    </rPh>
    <rPh sb="18" eb="20">
      <t>キニュウ</t>
    </rPh>
    <phoneticPr fontId="1"/>
  </si>
  <si>
    <t>注３）　休日の取り扱いは、支給日が休日となった場合の支給日の繰り上げ若しくは繰り下げを規程のとおり記入してください。</t>
    <rPh sb="0" eb="1">
      <t>チュウ</t>
    </rPh>
    <rPh sb="4" eb="6">
      <t>キュウジツ</t>
    </rPh>
    <rPh sb="7" eb="8">
      <t>ト</t>
    </rPh>
    <rPh sb="9" eb="10">
      <t>アツカ</t>
    </rPh>
    <rPh sb="13" eb="16">
      <t>シキュウビ</t>
    </rPh>
    <rPh sb="17" eb="19">
      <t>キュウジツ</t>
    </rPh>
    <rPh sb="23" eb="25">
      <t>バアイ</t>
    </rPh>
    <rPh sb="26" eb="29">
      <t>シキュウビ</t>
    </rPh>
    <rPh sb="30" eb="31">
      <t>ク</t>
    </rPh>
    <rPh sb="32" eb="33">
      <t>ア</t>
    </rPh>
    <rPh sb="34" eb="35">
      <t>モ</t>
    </rPh>
    <rPh sb="38" eb="39">
      <t>ク</t>
    </rPh>
    <rPh sb="40" eb="41">
      <t>サ</t>
    </rPh>
    <rPh sb="43" eb="45">
      <t>キテイ</t>
    </rPh>
    <rPh sb="49" eb="51">
      <t>キニュウ</t>
    </rPh>
    <phoneticPr fontId="1"/>
  </si>
  <si>
    <t>注４）　支給額は、１回あたりの支給額について、規程を抜粋して記入してください。</t>
    <rPh sb="0" eb="1">
      <t>チュウ</t>
    </rPh>
    <rPh sb="4" eb="7">
      <t>シキュウガク</t>
    </rPh>
    <rPh sb="10" eb="11">
      <t>カイ</t>
    </rPh>
    <rPh sb="15" eb="18">
      <t>シキュウガク</t>
    </rPh>
    <rPh sb="23" eb="25">
      <t>キテイ</t>
    </rPh>
    <rPh sb="26" eb="28">
      <t>バッスイ</t>
    </rPh>
    <rPh sb="30" eb="32">
      <t>キニュウ</t>
    </rPh>
    <phoneticPr fontId="1"/>
  </si>
  <si>
    <t>注５）　支給期間は、支給の開始から終了までの期間について、規程を抜粋して記入してください。</t>
    <rPh sb="0" eb="1">
      <t>チュウ</t>
    </rPh>
    <rPh sb="4" eb="6">
      <t>シキュウ</t>
    </rPh>
    <rPh sb="6" eb="8">
      <t>キカン</t>
    </rPh>
    <rPh sb="10" eb="12">
      <t>シキュウ</t>
    </rPh>
    <rPh sb="13" eb="15">
      <t>カイシ</t>
    </rPh>
    <rPh sb="17" eb="19">
      <t>シュウリョウ</t>
    </rPh>
    <rPh sb="22" eb="24">
      <t>キカン</t>
    </rPh>
    <rPh sb="29" eb="31">
      <t>キテイ</t>
    </rPh>
    <rPh sb="32" eb="34">
      <t>バッスイ</t>
    </rPh>
    <rPh sb="36" eb="38">
      <t>キニュウ</t>
    </rPh>
    <phoneticPr fontId="1"/>
  </si>
  <si>
    <t>２　支援計画</t>
    <rPh sb="2" eb="4">
      <t>シエン</t>
    </rPh>
    <rPh sb="4" eb="6">
      <t>ケイカク</t>
    </rPh>
    <phoneticPr fontId="1"/>
  </si>
  <si>
    <t>（</t>
    <phoneticPr fontId="1"/>
  </si>
  <si>
    <t>～</t>
    <phoneticPr fontId="1"/>
  </si>
  <si>
    <t>を当該年度とする）</t>
    <phoneticPr fontId="1"/>
  </si>
  <si>
    <t>No.</t>
    <phoneticPr fontId="1"/>
  </si>
  <si>
    <t>正社員となった年月日
及び
奨学金の返済開始日</t>
    <rPh sb="0" eb="3">
      <t>セイシャイン</t>
    </rPh>
    <rPh sb="7" eb="10">
      <t>ネンガッピ</t>
    </rPh>
    <rPh sb="11" eb="12">
      <t>オヨ</t>
    </rPh>
    <rPh sb="14" eb="17">
      <t>ショウガクキン</t>
    </rPh>
    <rPh sb="18" eb="20">
      <t>ヘンサイ</t>
    </rPh>
    <rPh sb="20" eb="23">
      <t>カイシビ</t>
    </rPh>
    <phoneticPr fontId="1"/>
  </si>
  <si>
    <t>配属先所在地</t>
    <rPh sb="0" eb="3">
      <t>ハイゾクサキ</t>
    </rPh>
    <rPh sb="3" eb="6">
      <t>ショザイチ</t>
    </rPh>
    <phoneticPr fontId="1"/>
  </si>
  <si>
    <t>1.計画　・　2.見込　・　3.実績　</t>
    <rPh sb="2" eb="4">
      <t>ケイカク</t>
    </rPh>
    <rPh sb="9" eb="11">
      <t>ミコミ</t>
    </rPh>
    <rPh sb="16" eb="18">
      <t>ジッセキ</t>
    </rPh>
    <phoneticPr fontId="1"/>
  </si>
  <si>
    <t>補助金額の積算</t>
    <rPh sb="0" eb="3">
      <t>ホジョキン</t>
    </rPh>
    <rPh sb="3" eb="4">
      <t>ガク</t>
    </rPh>
    <rPh sb="5" eb="7">
      <t>セキサン</t>
    </rPh>
    <phoneticPr fontId="1"/>
  </si>
  <si>
    <t>奨学金名</t>
    <rPh sb="0" eb="3">
      <t>ショウガクキン</t>
    </rPh>
    <rPh sb="3" eb="4">
      <t>メイ</t>
    </rPh>
    <phoneticPr fontId="1"/>
  </si>
  <si>
    <t>居住地（市町村）</t>
    <rPh sb="0" eb="3">
      <t>キョジュウチ</t>
    </rPh>
    <rPh sb="4" eb="7">
      <t>シチョウソン</t>
    </rPh>
    <phoneticPr fontId="1"/>
  </si>
  <si>
    <t>申請年度の返済額㋑</t>
    <phoneticPr fontId="1"/>
  </si>
  <si>
    <t>〔実施団体名〕</t>
    <phoneticPr fontId="1"/>
  </si>
  <si>
    <t>※以下の表は削除及び追記等はお控えください。
　ただし、行追加の際は以下も含めてコピーをしてください。</t>
    <rPh sb="1" eb="3">
      <t>イカ</t>
    </rPh>
    <rPh sb="4" eb="5">
      <t>ヒョウ</t>
    </rPh>
    <rPh sb="6" eb="8">
      <t>サクジョ</t>
    </rPh>
    <rPh sb="8" eb="9">
      <t>オヨ</t>
    </rPh>
    <rPh sb="10" eb="12">
      <t>ツイキ</t>
    </rPh>
    <rPh sb="12" eb="13">
      <t>トウ</t>
    </rPh>
    <rPh sb="15" eb="16">
      <t>ヒカ</t>
    </rPh>
    <rPh sb="28" eb="31">
      <t>ギョウツイカ</t>
    </rPh>
    <rPh sb="32" eb="33">
      <t>サイ</t>
    </rPh>
    <rPh sb="34" eb="36">
      <t>イカ</t>
    </rPh>
    <rPh sb="37" eb="38">
      <t>フク</t>
    </rPh>
    <phoneticPr fontId="1"/>
  </si>
  <si>
    <t>正社員となった年月日</t>
    <rPh sb="0" eb="3">
      <t>セイシャイン</t>
    </rPh>
    <rPh sb="7" eb="10">
      <t>ネンガッピ</t>
    </rPh>
    <phoneticPr fontId="1"/>
  </si>
  <si>
    <t>a　（㋑ / 2）</t>
    <phoneticPr fontId="1"/>
  </si>
  <si>
    <t>(</t>
    <phoneticPr fontId="1"/>
  </si>
  <si>
    <t>ヶ月</t>
    <rPh sb="1" eb="2">
      <t>ゲツ</t>
    </rPh>
    <phoneticPr fontId="1"/>
  </si>
  <si>
    <t>当該年度末：</t>
    <rPh sb="0" eb="4">
      <t>トウガイネンド</t>
    </rPh>
    <rPh sb="4" eb="5">
      <t>マツ</t>
    </rPh>
    <phoneticPr fontId="1"/>
  </si>
  <si>
    <t>ヶ月目</t>
    <rPh sb="1" eb="2">
      <t>ゲツ</t>
    </rPh>
    <rPh sb="2" eb="3">
      <t>メ</t>
    </rPh>
    <phoneticPr fontId="1"/>
  </si>
  <si>
    <t>円×</t>
    <phoneticPr fontId="1"/>
  </si>
  <si>
    <t>ｂ （㋺ / 2）</t>
    <phoneticPr fontId="1"/>
  </si>
  <si>
    <t>支援対象期間：</t>
    <rPh sb="0" eb="2">
      <t>シエン</t>
    </rPh>
    <rPh sb="2" eb="4">
      <t>タイショウ</t>
    </rPh>
    <rPh sb="4" eb="6">
      <t>キカン</t>
    </rPh>
    <phoneticPr fontId="1"/>
  </si>
  <si>
    <t>奨学金の返済開始日</t>
    <rPh sb="0" eb="3">
      <t>ショウガクキン</t>
    </rPh>
    <rPh sb="4" eb="6">
      <t>ヘンサイ</t>
    </rPh>
    <rPh sb="6" eb="9">
      <t>カイシビ</t>
    </rPh>
    <phoneticPr fontId="1"/>
  </si>
  <si>
    <t>上下のいずれか短い月数（最大12ヶ月）×月額をC欄に記載</t>
    <rPh sb="0" eb="2">
      <t>ジョウゲ</t>
    </rPh>
    <rPh sb="7" eb="8">
      <t>ミジカ</t>
    </rPh>
    <rPh sb="9" eb="11">
      <t>ツキスウ</t>
    </rPh>
    <rPh sb="12" eb="14">
      <t>サイダイ</t>
    </rPh>
    <rPh sb="17" eb="18">
      <t>ツキ</t>
    </rPh>
    <rPh sb="20" eb="22">
      <t>ゲツガク</t>
    </rPh>
    <rPh sb="24" eb="25">
      <t>ラン</t>
    </rPh>
    <rPh sb="26" eb="28">
      <t>キサイ</t>
    </rPh>
    <phoneticPr fontId="1"/>
  </si>
  <si>
    <t>ヶ月）</t>
    <phoneticPr fontId="1"/>
  </si>
  <si>
    <t>当該年度：</t>
    <rPh sb="0" eb="4">
      <t>トウガイネンド</t>
    </rPh>
    <phoneticPr fontId="1"/>
  </si>
  <si>
    <t>年度中の追加変更</t>
    <rPh sb="0" eb="2">
      <t>ネンド</t>
    </rPh>
    <rPh sb="2" eb="3">
      <t>チュウ</t>
    </rPh>
    <rPh sb="4" eb="6">
      <t>ツイカ</t>
    </rPh>
    <rPh sb="6" eb="8">
      <t>ヘンコウ</t>
    </rPh>
    <phoneticPr fontId="1"/>
  </si>
  <si>
    <t>ｃ (1月目～60月目:月額7,500円)</t>
    <rPh sb="4" eb="6">
      <t>ツキメ</t>
    </rPh>
    <rPh sb="9" eb="10">
      <t>ツキ</t>
    </rPh>
    <rPh sb="10" eb="11">
      <t>メ</t>
    </rPh>
    <rPh sb="12" eb="13">
      <t>ゲツ</t>
    </rPh>
    <rPh sb="13" eb="14">
      <t>ガク</t>
    </rPh>
    <rPh sb="19" eb="20">
      <t>エン</t>
    </rPh>
    <phoneticPr fontId="1"/>
  </si>
  <si>
    <t>当該年度初月：</t>
    <rPh sb="0" eb="4">
      <t>トウガイネンド</t>
    </rPh>
    <rPh sb="4" eb="6">
      <t>ショゲツ</t>
    </rPh>
    <phoneticPr fontId="1"/>
  </si>
  <si>
    <t>ヶ月目</t>
    <rPh sb="1" eb="3">
      <t>ゲツメ</t>
    </rPh>
    <phoneticPr fontId="1"/>
  </si>
  <si>
    <t>1～36月：</t>
    <rPh sb="4" eb="5">
      <t>ツキ</t>
    </rPh>
    <phoneticPr fontId="1"/>
  </si>
  <si>
    <t>旧姓：</t>
    <rPh sb="0" eb="2">
      <t>キュウセイ</t>
    </rPh>
    <phoneticPr fontId="1"/>
  </si>
  <si>
    <t>前年度と変更あり</t>
    <rPh sb="0" eb="3">
      <t>ゼンネンド</t>
    </rPh>
    <rPh sb="4" eb="6">
      <t>ヘンコウ</t>
    </rPh>
    <phoneticPr fontId="1"/>
  </si>
  <si>
    <t>37～72月：</t>
    <rPh sb="5" eb="6">
      <t>ツキ</t>
    </rPh>
    <phoneticPr fontId="1"/>
  </si>
  <si>
    <t>正社員となった年月日</t>
  </si>
  <si>
    <t>a　（㋑ / 2）</t>
  </si>
  <si>
    <t>円</t>
  </si>
  <si>
    <t>(</t>
  </si>
  <si>
    <t>ヶ月</t>
  </si>
  <si>
    <t>)</t>
  </si>
  <si>
    <t>円×</t>
  </si>
  <si>
    <t>（</t>
  </si>
  <si>
    <t>ｂ （㋺ / 2）</t>
  </si>
  <si>
    <t>奨学金の返済開始日</t>
  </si>
  <si>
    <t>上下のいずれか短い月数（最大12ヶ月）×月額をC欄に記載</t>
  </si>
  <si>
    <t>ヶ月）</t>
  </si>
  <si>
    <t>年度中の追加変更</t>
  </si>
  <si>
    <t>旧姓：</t>
  </si>
  <si>
    <t>前年度と変更あり</t>
    <phoneticPr fontId="1"/>
  </si>
  <si>
    <t>※支援対象者が４名以上の場合は行を追加してください。</t>
    <rPh sb="1" eb="6">
      <t>シエンタイショウシャ</t>
    </rPh>
    <rPh sb="8" eb="9">
      <t>メイ</t>
    </rPh>
    <rPh sb="9" eb="11">
      <t>イジョウ</t>
    </rPh>
    <rPh sb="12" eb="14">
      <t>バアイ</t>
    </rPh>
    <rPh sb="15" eb="16">
      <t>ギョウ</t>
    </rPh>
    <rPh sb="17" eb="19">
      <t>ツイカ</t>
    </rPh>
    <phoneticPr fontId="1"/>
  </si>
  <si>
    <t>補助金額の積算は、以下のabcのいずれか低い額となります。（１円未満切り捨て）
a:（申請年度の返済予定額）÷２
ｂ：補助対象者(企業)が申請年度における手当等として支給する額÷２
ｃ：正社員となった日以降に迎える初回給与支給日の属する月を１箇月目として60箇月目までを月額7,500円とし、当該年度に正社員であった月の合計の額
　　※ただし、支援対象者が正社員となった日の属する月に返済猶予期間がある場合は、初回返済日以降に迎える初回給与支給日の属する月を１箇月目として算出する。</t>
    <rPh sb="3" eb="4">
      <t>ガク</t>
    </rPh>
    <rPh sb="5" eb="7">
      <t>セキサン</t>
    </rPh>
    <rPh sb="9" eb="11">
      <t>イカ</t>
    </rPh>
    <rPh sb="20" eb="21">
      <t>ヒク</t>
    </rPh>
    <rPh sb="22" eb="23">
      <t>ガク</t>
    </rPh>
    <rPh sb="31" eb="32">
      <t>エン</t>
    </rPh>
    <rPh sb="32" eb="34">
      <t>ミマン</t>
    </rPh>
    <rPh sb="43" eb="45">
      <t>シンセイ</t>
    </rPh>
    <rPh sb="45" eb="47">
      <t>ネンド</t>
    </rPh>
    <rPh sb="48" eb="50">
      <t>ヘンサイ</t>
    </rPh>
    <rPh sb="50" eb="53">
      <t>ヨテイガク</t>
    </rPh>
    <rPh sb="56" eb="58">
      <t>ホジョ</t>
    </rPh>
    <rPh sb="62" eb="64">
      <t>キギョウ</t>
    </rPh>
    <rPh sb="66" eb="68">
      <t>シンセイ</t>
    </rPh>
    <rPh sb="68" eb="70">
      <t>ネンド</t>
    </rPh>
    <rPh sb="74" eb="76">
      <t>テアテ</t>
    </rPh>
    <rPh sb="76" eb="77">
      <t>ナド</t>
    </rPh>
    <rPh sb="80" eb="82">
      <t>シキュウ</t>
    </rPh>
    <rPh sb="84" eb="85">
      <t>ガク</t>
    </rPh>
    <rPh sb="90" eb="93">
      <t>セイシャイン</t>
    </rPh>
    <rPh sb="97" eb="98">
      <t>ニチ</t>
    </rPh>
    <rPh sb="98" eb="100">
      <t>イコウ</t>
    </rPh>
    <rPh sb="101" eb="102">
      <t>ムカ</t>
    </rPh>
    <rPh sb="104" eb="106">
      <t>ショカイ</t>
    </rPh>
    <rPh sb="106" eb="108">
      <t>キュウヨ</t>
    </rPh>
    <rPh sb="108" eb="111">
      <t>シキュウビ</t>
    </rPh>
    <rPh sb="112" eb="113">
      <t>ゾク</t>
    </rPh>
    <rPh sb="115" eb="116">
      <t>ツキ</t>
    </rPh>
    <rPh sb="118" eb="120">
      <t>カゲツ</t>
    </rPh>
    <rPh sb="120" eb="121">
      <t>メ</t>
    </rPh>
    <rPh sb="132" eb="134">
      <t>ゲツガク</t>
    </rPh>
    <rPh sb="139" eb="140">
      <t>エン</t>
    </rPh>
    <rPh sb="143" eb="145">
      <t>トウガイ</t>
    </rPh>
    <rPh sb="145" eb="147">
      <t>ネンド</t>
    </rPh>
    <rPh sb="148" eb="151">
      <t>セイシャイン</t>
    </rPh>
    <rPh sb="155" eb="156">
      <t>ツキ</t>
    </rPh>
    <rPh sb="157" eb="159">
      <t>ゴウケイ</t>
    </rPh>
    <rPh sb="160" eb="161">
      <t>ガク</t>
    </rPh>
    <rPh sb="169" eb="171">
      <t>シエン</t>
    </rPh>
    <rPh sb="171" eb="174">
      <t>タイショウシャ</t>
    </rPh>
    <rPh sb="175" eb="178">
      <t>セイシャイン</t>
    </rPh>
    <rPh sb="182" eb="183">
      <t>ニチ</t>
    </rPh>
    <rPh sb="184" eb="185">
      <t>ゾク</t>
    </rPh>
    <rPh sb="187" eb="188">
      <t>ツキ</t>
    </rPh>
    <rPh sb="189" eb="191">
      <t>ヘンサイ</t>
    </rPh>
    <rPh sb="191" eb="193">
      <t>ユウヨ</t>
    </rPh>
    <rPh sb="193" eb="195">
      <t>キカン</t>
    </rPh>
    <rPh sb="198" eb="200">
      <t>バアイ</t>
    </rPh>
    <rPh sb="202" eb="204">
      <t>ショカイ</t>
    </rPh>
    <rPh sb="204" eb="206">
      <t>ヘンサイ</t>
    </rPh>
    <rPh sb="206" eb="207">
      <t>ニチ</t>
    </rPh>
    <rPh sb="221" eb="222">
      <t>ゾク</t>
    </rPh>
    <rPh sb="224" eb="225">
      <t>ツキ</t>
    </rPh>
    <rPh sb="227" eb="229">
      <t>カゲツ</t>
    </rPh>
    <rPh sb="229" eb="230">
      <t>メ</t>
    </rPh>
    <rPh sb="233" eb="235">
      <t>サンシュツ</t>
    </rPh>
    <phoneticPr fontId="1"/>
  </si>
  <si>
    <t>✔</t>
  </si>
  <si>
    <t>交付申請書</t>
    <rPh sb="0" eb="5">
      <t>コウフシンセイショ</t>
    </rPh>
    <phoneticPr fontId="1"/>
  </si>
  <si>
    <t>人については、令和８年１月末 日現在、</t>
    <rPh sb="0" eb="1">
      <t>ニン</t>
    </rPh>
    <rPh sb="7" eb="9">
      <t>レイワ</t>
    </rPh>
    <rPh sb="10" eb="11">
      <t>ネン</t>
    </rPh>
    <rPh sb="12" eb="13">
      <t>ガツ</t>
    </rPh>
    <rPh sb="15" eb="16">
      <t>ニチ</t>
    </rPh>
    <rPh sb="16" eb="18">
      <t>ゲンザイ</t>
    </rPh>
    <phoneticPr fontId="1"/>
  </si>
  <si>
    <t>奨学金返済支援手当</t>
    <rPh sb="0" eb="3">
      <t>ショウガクキン</t>
    </rPh>
    <rPh sb="3" eb="5">
      <t>ヘンサイ</t>
    </rPh>
    <rPh sb="5" eb="7">
      <t>シエン</t>
    </rPh>
    <rPh sb="7" eb="9">
      <t>テアテ</t>
    </rPh>
    <phoneticPr fontId="1"/>
  </si>
  <si>
    <t>１２回（給与支給時）</t>
    <rPh sb="2" eb="3">
      <t>カイ</t>
    </rPh>
    <rPh sb="4" eb="6">
      <t>キュウヨ</t>
    </rPh>
    <rPh sb="6" eb="9">
      <t>シキュウジ</t>
    </rPh>
    <phoneticPr fontId="1"/>
  </si>
  <si>
    <t>正社員となってから1箇月目～60箇月目までは月額15,000円とする。
ただし、本人の奨学金返済月額を超えての支給は行わないものとする。</t>
    <rPh sb="0" eb="3">
      <t>セイシャイン</t>
    </rPh>
    <rPh sb="10" eb="12">
      <t>カゲツ</t>
    </rPh>
    <rPh sb="12" eb="13">
      <t>メ</t>
    </rPh>
    <rPh sb="16" eb="18">
      <t>カゲツ</t>
    </rPh>
    <rPh sb="18" eb="19">
      <t>メ</t>
    </rPh>
    <rPh sb="22" eb="23">
      <t>ゲツ</t>
    </rPh>
    <rPh sb="23" eb="24">
      <t>ガク</t>
    </rPh>
    <rPh sb="30" eb="31">
      <t>エン</t>
    </rPh>
    <rPh sb="40" eb="42">
      <t>ホンニン</t>
    </rPh>
    <rPh sb="43" eb="46">
      <t>ショウガクキン</t>
    </rPh>
    <rPh sb="46" eb="48">
      <t>ヘンサイ</t>
    </rPh>
    <rPh sb="48" eb="50">
      <t>ゲツガク</t>
    </rPh>
    <rPh sb="51" eb="52">
      <t>コ</t>
    </rPh>
    <rPh sb="55" eb="57">
      <t>シキュウ</t>
    </rPh>
    <rPh sb="58" eb="59">
      <t>オコナ</t>
    </rPh>
    <phoneticPr fontId="1"/>
  </si>
  <si>
    <t>１０日</t>
    <rPh sb="2" eb="3">
      <t>ニチ</t>
    </rPh>
    <phoneticPr fontId="1"/>
  </si>
  <si>
    <t>当月25日</t>
    <rPh sb="0" eb="2">
      <t>トウゲツ</t>
    </rPh>
    <rPh sb="4" eb="5">
      <t>ニチ</t>
    </rPh>
    <phoneticPr fontId="1"/>
  </si>
  <si>
    <t>正社員となった日以降に迎える初回給与支給日の属する月を１箇月目とし、60箇月目となる月まで支給する。ただし、正社員となった日の属する月に返済猶予期間が経過していない場合は、初回返済日以降に迎える初回給与支給日の属する月を１箇月目とし、60箇月目となる月まで支給する。</t>
    <phoneticPr fontId="1"/>
  </si>
  <si>
    <t>前営業日に繰り上げ</t>
    <rPh sb="0" eb="1">
      <t>ゼン</t>
    </rPh>
    <rPh sb="1" eb="4">
      <t>エイギョウビ</t>
    </rPh>
    <rPh sb="5" eb="6">
      <t>ク</t>
    </rPh>
    <rPh sb="7" eb="8">
      <t>ア</t>
    </rPh>
    <phoneticPr fontId="1"/>
  </si>
  <si>
    <t>□□　■■</t>
    <phoneticPr fontId="1"/>
  </si>
  <si>
    <t>大津市京町○○</t>
    <rPh sb="0" eb="3">
      <t>オオツシ</t>
    </rPh>
    <rPh sb="3" eb="5">
      <t>キョウマチ</t>
    </rPh>
    <phoneticPr fontId="1"/>
  </si>
  <si>
    <t>第一種奨学金
第二種奨学金</t>
    <phoneticPr fontId="1"/>
  </si>
  <si>
    <t>独立行政法人日本学生支援機構</t>
    <phoneticPr fontId="1"/>
  </si>
  <si>
    <t>大津市</t>
    <rPh sb="0" eb="3">
      <t>オオツシ</t>
    </rPh>
    <phoneticPr fontId="1"/>
  </si>
  <si>
    <t>1～60月：</t>
    <rPh sb="4" eb="5">
      <t>ツキ</t>
    </rPh>
    <phoneticPr fontId="1"/>
  </si>
  <si>
    <t>○○</t>
    <phoneticPr fontId="1"/>
  </si>
  <si>
    <t>△△　▲▲</t>
    <phoneticPr fontId="1"/>
  </si>
  <si>
    <t>大津市京町○○</t>
    <phoneticPr fontId="1"/>
  </si>
  <si>
    <t>第一種奨学金</t>
    <phoneticPr fontId="1"/>
  </si>
  <si>
    <t>独立行政法人日本学生支援機構</t>
    <rPh sb="0" eb="2">
      <t>ドクリツ</t>
    </rPh>
    <rPh sb="2" eb="4">
      <t>ギョウセイ</t>
    </rPh>
    <rPh sb="4" eb="6">
      <t>ホウジン</t>
    </rPh>
    <rPh sb="6" eb="8">
      <t>ニホン</t>
    </rPh>
    <rPh sb="8" eb="10">
      <t>ガクセイ</t>
    </rPh>
    <rPh sb="10" eb="12">
      <t>シエン</t>
    </rPh>
    <rPh sb="12" eb="14">
      <t>キコウ</t>
    </rPh>
    <phoneticPr fontId="1"/>
  </si>
  <si>
    <t>大津市</t>
    <phoneticPr fontId="1"/>
  </si>
  <si>
    <t>ｃ (1月目～60月目:月額5,000円)</t>
    <rPh sb="4" eb="6">
      <t>ツキメ</t>
    </rPh>
    <rPh sb="9" eb="10">
      <t>ツキ</t>
    </rPh>
    <rPh sb="10" eb="11">
      <t>メ</t>
    </rPh>
    <rPh sb="12" eb="13">
      <t>ゲツ</t>
    </rPh>
    <rPh sb="13" eb="14">
      <t>ガク</t>
    </rPh>
    <rPh sb="19" eb="20">
      <t>エン</t>
    </rPh>
    <phoneticPr fontId="1"/>
  </si>
  <si>
    <t>○○　●●</t>
    <phoneticPr fontId="1"/>
  </si>
  <si>
    <t>第二種奨学金</t>
    <phoneticPr fontId="1"/>
  </si>
  <si>
    <t>草津市</t>
    <rPh sb="0" eb="3">
      <t>クサツシ</t>
    </rPh>
    <phoneticPr fontId="1"/>
  </si>
  <si>
    <t>補助金額の積算は、以下のabcのいずれか低い額となります。（１円未満切り捨て）
a:（申請年度の返済予定額（４月～３月）－１万円）÷２
ｂ：補助対象者(企業)が申請年度における手当等として支給する額÷２
ｃ：正社員となった日以降に迎える初回給与支給日の属する月を１箇月目として３６箇月目までを月額7,500円、３７箇月目から７２箇月目までを月額5,000円とし、当該年度に正社員であった月の合計の額
　　※ただし、支援対象者が正社員となった日の属する月に返済猶予期間がある場合は、初回返済日以降に迎える初回給与支給日の属する月を１箇月目として算出する。</t>
    <rPh sb="3" eb="4">
      <t>ガク</t>
    </rPh>
    <rPh sb="5" eb="7">
      <t>セキサン</t>
    </rPh>
    <rPh sb="9" eb="11">
      <t>イカ</t>
    </rPh>
    <rPh sb="20" eb="21">
      <t>ヒク</t>
    </rPh>
    <rPh sb="22" eb="23">
      <t>ガク</t>
    </rPh>
    <rPh sb="31" eb="32">
      <t>エン</t>
    </rPh>
    <rPh sb="32" eb="34">
      <t>ミマン</t>
    </rPh>
    <rPh sb="43" eb="45">
      <t>シンセイ</t>
    </rPh>
    <rPh sb="45" eb="47">
      <t>ネンド</t>
    </rPh>
    <rPh sb="48" eb="50">
      <t>ヘンサイ</t>
    </rPh>
    <rPh sb="50" eb="53">
      <t>ヨテイガク</t>
    </rPh>
    <rPh sb="55" eb="56">
      <t>ガツ</t>
    </rPh>
    <rPh sb="58" eb="59">
      <t>ガツ</t>
    </rPh>
    <rPh sb="62" eb="64">
      <t>マンエン</t>
    </rPh>
    <rPh sb="70" eb="72">
      <t>ホジョ</t>
    </rPh>
    <rPh sb="76" eb="78">
      <t>キギョウ</t>
    </rPh>
    <rPh sb="80" eb="82">
      <t>シンセイ</t>
    </rPh>
    <rPh sb="82" eb="84">
      <t>ネンド</t>
    </rPh>
    <rPh sb="88" eb="90">
      <t>テアテ</t>
    </rPh>
    <rPh sb="90" eb="91">
      <t>ナド</t>
    </rPh>
    <rPh sb="94" eb="96">
      <t>シキュウ</t>
    </rPh>
    <rPh sb="98" eb="99">
      <t>ガク</t>
    </rPh>
    <rPh sb="104" eb="107">
      <t>セイシャイン</t>
    </rPh>
    <rPh sb="111" eb="112">
      <t>ニチ</t>
    </rPh>
    <rPh sb="112" eb="114">
      <t>イコウ</t>
    </rPh>
    <rPh sb="115" eb="116">
      <t>ムカ</t>
    </rPh>
    <rPh sb="118" eb="120">
      <t>ショカイ</t>
    </rPh>
    <rPh sb="120" eb="122">
      <t>キュウヨ</t>
    </rPh>
    <rPh sb="122" eb="125">
      <t>シキュウビ</t>
    </rPh>
    <rPh sb="126" eb="127">
      <t>ゾク</t>
    </rPh>
    <rPh sb="129" eb="130">
      <t>ツキ</t>
    </rPh>
    <rPh sb="132" eb="134">
      <t>カゲツ</t>
    </rPh>
    <rPh sb="134" eb="135">
      <t>メ</t>
    </rPh>
    <rPh sb="140" eb="142">
      <t>カゲツ</t>
    </rPh>
    <rPh sb="142" eb="143">
      <t>メ</t>
    </rPh>
    <rPh sb="146" eb="148">
      <t>ゲツガク</t>
    </rPh>
    <rPh sb="153" eb="154">
      <t>エン</t>
    </rPh>
    <rPh sb="157" eb="159">
      <t>カゲツ</t>
    </rPh>
    <rPh sb="159" eb="160">
      <t>メ</t>
    </rPh>
    <rPh sb="164" eb="166">
      <t>カゲツ</t>
    </rPh>
    <rPh sb="166" eb="167">
      <t>メ</t>
    </rPh>
    <rPh sb="170" eb="172">
      <t>ゲツガク</t>
    </rPh>
    <rPh sb="177" eb="178">
      <t>エン</t>
    </rPh>
    <rPh sb="181" eb="183">
      <t>トウガイ</t>
    </rPh>
    <rPh sb="183" eb="185">
      <t>ネンド</t>
    </rPh>
    <rPh sb="186" eb="189">
      <t>セイシャイン</t>
    </rPh>
    <rPh sb="193" eb="194">
      <t>ツキ</t>
    </rPh>
    <rPh sb="195" eb="197">
      <t>ゴウケイ</t>
    </rPh>
    <rPh sb="198" eb="199">
      <t>ガク</t>
    </rPh>
    <rPh sb="207" eb="209">
      <t>シエン</t>
    </rPh>
    <rPh sb="209" eb="212">
      <t>タイショウシャ</t>
    </rPh>
    <rPh sb="213" eb="216">
      <t>セイシャイン</t>
    </rPh>
    <rPh sb="220" eb="221">
      <t>ニチ</t>
    </rPh>
    <rPh sb="222" eb="223">
      <t>ゾク</t>
    </rPh>
    <rPh sb="225" eb="226">
      <t>ツキ</t>
    </rPh>
    <rPh sb="227" eb="229">
      <t>ヘンサイ</t>
    </rPh>
    <rPh sb="229" eb="231">
      <t>ユウヨ</t>
    </rPh>
    <rPh sb="231" eb="233">
      <t>キカン</t>
    </rPh>
    <rPh sb="236" eb="238">
      <t>バアイ</t>
    </rPh>
    <rPh sb="240" eb="242">
      <t>ショカイ</t>
    </rPh>
    <rPh sb="242" eb="244">
      <t>ヘンサイ</t>
    </rPh>
    <rPh sb="244" eb="245">
      <t>ニチ</t>
    </rPh>
    <rPh sb="259" eb="260">
      <t>ゾク</t>
    </rPh>
    <rPh sb="262" eb="263">
      <t>ツキ</t>
    </rPh>
    <rPh sb="265" eb="267">
      <t>カゲツ</t>
    </rPh>
    <rPh sb="267" eb="268">
      <t>メ</t>
    </rPh>
    <rPh sb="271" eb="273">
      <t>サンシュツ</t>
    </rPh>
    <phoneticPr fontId="1"/>
  </si>
  <si>
    <t>人については、令和7年２月28 日現在、</t>
    <rPh sb="0" eb="1">
      <t>ニン</t>
    </rPh>
    <rPh sb="7" eb="9">
      <t>レイワ</t>
    </rPh>
    <rPh sb="10" eb="11">
      <t>ネン</t>
    </rPh>
    <rPh sb="12" eb="13">
      <t>ガツ</t>
    </rPh>
    <rPh sb="16" eb="17">
      <t>ニチ</t>
    </rPh>
    <rPh sb="17" eb="19">
      <t>ゲンザイ</t>
    </rPh>
    <phoneticPr fontId="1"/>
  </si>
  <si>
    <t>人については、令和７年３月31日現在、</t>
    <rPh sb="0" eb="1">
      <t>ニン</t>
    </rPh>
    <rPh sb="7" eb="9">
      <t>レイワ</t>
    </rPh>
    <rPh sb="10" eb="11">
      <t>ネン</t>
    </rPh>
    <rPh sb="12" eb="13">
      <t>ガツ</t>
    </rPh>
    <rPh sb="15" eb="16">
      <t>ニチ</t>
    </rPh>
    <rPh sb="16" eb="18">
      <t>ゲンザイ</t>
    </rPh>
    <phoneticPr fontId="1"/>
  </si>
  <si>
    <t>２５日</t>
    <rPh sb="2" eb="3">
      <t>ニチ</t>
    </rPh>
    <phoneticPr fontId="1"/>
  </si>
  <si>
    <t>翌月25日</t>
    <rPh sb="0" eb="2">
      <t>ヨクゲツ</t>
    </rPh>
    <rPh sb="4" eb="5">
      <t>ニチ</t>
    </rPh>
    <phoneticPr fontId="1"/>
  </si>
  <si>
    <t>大津市京町○○</t>
    <rPh sb="0" eb="5">
      <t>オオツシキョウマチ</t>
    </rPh>
    <phoneticPr fontId="1"/>
  </si>
  <si>
    <t>a　（㋑ / 2)</t>
    <phoneticPr fontId="1"/>
  </si>
  <si>
    <t>大津市</t>
    <rPh sb="0" eb="2">
      <t>オオツ</t>
    </rPh>
    <rPh sb="2" eb="3">
      <t>シ</t>
    </rPh>
    <phoneticPr fontId="1"/>
  </si>
  <si>
    <t>栗東市</t>
    <rPh sb="0" eb="3">
      <t>リットウシ</t>
    </rPh>
    <phoneticPr fontId="1"/>
  </si>
  <si>
    <r>
      <t>年間支給回数・時期(締日・支払日・休日の取扱い)</t>
    </r>
    <r>
      <rPr>
        <sz val="8"/>
        <rFont val="BIZ UDゴシック"/>
        <family val="3"/>
        <charset val="128"/>
      </rPr>
      <t>注１</t>
    </r>
    <rPh sb="0" eb="2">
      <t>ネンカン</t>
    </rPh>
    <rPh sb="2" eb="4">
      <t>シキュウ</t>
    </rPh>
    <rPh sb="4" eb="6">
      <t>カイスウ</t>
    </rPh>
    <rPh sb="7" eb="9">
      <t>ジキ</t>
    </rPh>
    <rPh sb="13" eb="16">
      <t>シハライビ</t>
    </rPh>
    <rPh sb="17" eb="19">
      <t>キュウジツ</t>
    </rPh>
    <rPh sb="20" eb="22">
      <t>トリアツカ</t>
    </rPh>
    <rPh sb="24" eb="25">
      <t>チュウ</t>
    </rPh>
    <phoneticPr fontId="1"/>
  </si>
  <si>
    <r>
      <t>従業員１人当たりの１回の支給額および支給期間(規程抜粋)　</t>
    </r>
    <r>
      <rPr>
        <sz val="8"/>
        <rFont val="BIZ UDゴシック"/>
        <family val="3"/>
        <charset val="128"/>
      </rPr>
      <t>注４・注５</t>
    </r>
    <rPh sb="18" eb="20">
      <t>シキュウ</t>
    </rPh>
    <rPh sb="20" eb="22">
      <t>キカン</t>
    </rPh>
    <rPh sb="23" eb="25">
      <t>キテイ</t>
    </rPh>
    <rPh sb="29" eb="30">
      <t>チュウ</t>
    </rPh>
    <rPh sb="32" eb="33">
      <t>チュウ</t>
    </rPh>
    <phoneticPr fontId="1"/>
  </si>
  <si>
    <r>
      <t>翌月払い
✔　</t>
    </r>
    <r>
      <rPr>
        <sz val="8"/>
        <rFont val="BIZ UDゴシック"/>
        <family val="3"/>
        <charset val="128"/>
      </rPr>
      <t>注２</t>
    </r>
    <rPh sb="6" eb="7">
      <t>チュウ</t>
    </rPh>
    <rPh sb="7" eb="8">
      <t>チュウ</t>
    </rPh>
    <phoneticPr fontId="1"/>
  </si>
  <si>
    <r>
      <t>休日の取り扱い　</t>
    </r>
    <r>
      <rPr>
        <sz val="8"/>
        <rFont val="BIZ UDゴシック"/>
        <family val="3"/>
        <charset val="128"/>
      </rPr>
      <t>注３</t>
    </r>
    <rPh sb="0" eb="2">
      <t>キュウジツ</t>
    </rPh>
    <rPh sb="3" eb="4">
      <t>ト</t>
    </rPh>
    <rPh sb="5" eb="6">
      <t>アツカ</t>
    </rPh>
    <rPh sb="8" eb="9">
      <t>チュウ</t>
    </rPh>
    <phoneticPr fontId="1"/>
  </si>
  <si>
    <r>
      <t xml:space="preserve">支援対象期間
</t>
    </r>
    <r>
      <rPr>
        <sz val="7"/>
        <rFont val="BIZ UDゴシック"/>
        <family val="3"/>
        <charset val="128"/>
      </rPr>
      <t>(最長当該年度３月末まで)</t>
    </r>
    <rPh sb="0" eb="4">
      <t>シエンタイショウ</t>
    </rPh>
    <rPh sb="4" eb="6">
      <t>キカン</t>
    </rPh>
    <rPh sb="8" eb="10">
      <t>サイチョウ</t>
    </rPh>
    <rPh sb="10" eb="12">
      <t>トウガイ</t>
    </rPh>
    <rPh sb="12" eb="14">
      <t>ネンド</t>
    </rPh>
    <rPh sb="15" eb="16">
      <t>ガツ</t>
    </rPh>
    <rPh sb="16" eb="17">
      <t>マツ</t>
    </rPh>
    <phoneticPr fontId="1"/>
  </si>
  <si>
    <r>
      <t xml:space="preserve">手当等の年間支給額㋺
</t>
    </r>
    <r>
      <rPr>
        <sz val="10"/>
        <color theme="1"/>
        <rFont val="BIZ UDゴシック"/>
        <family val="3"/>
        <charset val="128"/>
      </rPr>
      <t>※府の支援対象期間のみ</t>
    </r>
    <rPh sb="8" eb="9">
      <t>ガク</t>
    </rPh>
    <rPh sb="12" eb="13">
      <t>フ</t>
    </rPh>
    <rPh sb="14" eb="20">
      <t>シエンタイショウキカン</t>
    </rPh>
    <phoneticPr fontId="1"/>
  </si>
  <si>
    <r>
      <t>（</t>
    </r>
    <r>
      <rPr>
        <sz val="12"/>
        <rFont val="BIZ UDゴシック"/>
        <family val="3"/>
        <charset val="128"/>
      </rPr>
      <t>abc</t>
    </r>
    <r>
      <rPr>
        <sz val="11"/>
        <rFont val="BIZ UDゴシック"/>
        <family val="3"/>
        <charset val="128"/>
      </rPr>
      <t>の低い額）</t>
    </r>
    <rPh sb="5" eb="6">
      <t>ヒク</t>
    </rPh>
    <rPh sb="7" eb="8">
      <t>ガク</t>
    </rPh>
    <phoneticPr fontId="1"/>
  </si>
  <si>
    <r>
      <t>円</t>
    </r>
    <r>
      <rPr>
        <sz val="9"/>
        <rFont val="BIZ UDゴシック"/>
        <family val="3"/>
        <charset val="128"/>
      </rPr>
      <t>（最大12ヶ月）</t>
    </r>
    <rPh sb="0" eb="1">
      <t>エン</t>
    </rPh>
    <rPh sb="2" eb="4">
      <t>サイダイ</t>
    </rPh>
    <rPh sb="7" eb="8">
      <t>ゲツ</t>
    </rPh>
    <phoneticPr fontId="1"/>
  </si>
  <si>
    <t>　滋賀県産業支援プラザ　理事長</t>
    <rPh sb="4" eb="8">
      <t>サンギョウシエン</t>
    </rPh>
    <rPh sb="12" eb="15">
      <t>リジチョウ</t>
    </rPh>
    <phoneticPr fontId="1"/>
  </si>
  <si>
    <t>２　振込先口座</t>
    <rPh sb="2" eb="5">
      <t>フリコミサキ</t>
    </rPh>
    <rPh sb="5" eb="7">
      <t>コウザ</t>
    </rPh>
    <phoneticPr fontId="1"/>
  </si>
  <si>
    <t>金融機関名</t>
    <rPh sb="0" eb="2">
      <t>キンユウ</t>
    </rPh>
    <rPh sb="2" eb="4">
      <t>キカン</t>
    </rPh>
    <rPh sb="4" eb="5">
      <t>メイ</t>
    </rPh>
    <phoneticPr fontId="1"/>
  </si>
  <si>
    <t>本支店名</t>
    <rPh sb="0" eb="3">
      <t>ホンシテン</t>
    </rPh>
    <rPh sb="3" eb="4">
      <t>メイ</t>
    </rPh>
    <phoneticPr fontId="1"/>
  </si>
  <si>
    <t>口座種別</t>
    <rPh sb="0" eb="2">
      <t>コウザ</t>
    </rPh>
    <rPh sb="2" eb="4">
      <t>シュベツ</t>
    </rPh>
    <phoneticPr fontId="1"/>
  </si>
  <si>
    <t>口座番号</t>
    <rPh sb="0" eb="2">
      <t>コウザ</t>
    </rPh>
    <rPh sb="2" eb="4">
      <t>バンゴウ</t>
    </rPh>
    <phoneticPr fontId="1"/>
  </si>
  <si>
    <t>口座名義</t>
    <rPh sb="0" eb="2">
      <t>コウザ</t>
    </rPh>
    <rPh sb="2" eb="4">
      <t>メイギ</t>
    </rPh>
    <phoneticPr fontId="1"/>
  </si>
  <si>
    <t>口座名義（カナ）</t>
    <rPh sb="0" eb="2">
      <t>コウザ</t>
    </rPh>
    <rPh sb="2" eb="4">
      <t>メイギ</t>
    </rPh>
    <phoneticPr fontId="1"/>
  </si>
  <si>
    <t>　滋賀県産業支援プラザ　理事長</t>
    <phoneticPr fontId="1"/>
  </si>
  <si>
    <t>様式第３号　別紙１</t>
    <rPh sb="0" eb="2">
      <t>ヨウシキ</t>
    </rPh>
    <rPh sb="2" eb="3">
      <t>ダイ</t>
    </rPh>
    <rPh sb="4" eb="5">
      <t>ゴウ</t>
    </rPh>
    <rPh sb="6" eb="8">
      <t>ベッシ</t>
    </rPh>
    <phoneticPr fontId="1"/>
  </si>
  <si>
    <t>(1)事業計画書（別紙１）</t>
    <rPh sb="9" eb="11">
      <t>ベッシ</t>
    </rPh>
    <phoneticPr fontId="1"/>
  </si>
  <si>
    <t>様式第６号　別紙１</t>
    <rPh sb="0" eb="2">
      <t>ヨウシキ</t>
    </rPh>
    <rPh sb="2" eb="3">
      <t>ダイ</t>
    </rPh>
    <rPh sb="4" eb="5">
      <t>ゴウ</t>
    </rPh>
    <rPh sb="6" eb="8">
      <t>ベッシ</t>
    </rPh>
    <phoneticPr fontId="1"/>
  </si>
  <si>
    <t>次のいずれかの書類の写し
ア）支払った全ての月の「賃金台帳」、「給与明細書」その他の支援対象者に支給した手当等の月ごとの実績がわかる書類の写し
イ）補助対象者が支援対象者に代わって奨学金貸与機関に送金する場合にあっては、対象者ならびに送金額が確認できる書類等の写しおよび領収書または振替払込請求書受領書の写し、その他の当該送金を行ったことが確認できる書類の写し
【※ア）イ）のいずれも、支援対象者ごとに必要】</t>
    <rPh sb="0" eb="1">
      <t>ツギ</t>
    </rPh>
    <rPh sb="7" eb="9">
      <t>ショルイ</t>
    </rPh>
    <rPh sb="10" eb="11">
      <t>ウツ</t>
    </rPh>
    <phoneticPr fontId="1"/>
  </si>
  <si>
    <r>
      <t xml:space="preserve">手当等の年間支給額㋺
</t>
    </r>
    <r>
      <rPr>
        <sz val="10"/>
        <color theme="1"/>
        <rFont val="BIZ UDゴシック"/>
        <family val="3"/>
        <charset val="128"/>
      </rPr>
      <t>※県の支援対象期間のみ</t>
    </r>
    <rPh sb="8" eb="9">
      <t>ガク</t>
    </rPh>
    <rPh sb="14" eb="20">
      <t>シエンタイショウキカン</t>
    </rPh>
    <phoneticPr fontId="1"/>
  </si>
  <si>
    <t>１　着手日</t>
    <rPh sb="2" eb="5">
      <t>チャクシュビ</t>
    </rPh>
    <phoneticPr fontId="1"/>
  </si>
  <si>
    <t>２　申請理由</t>
    <rPh sb="2" eb="6">
      <t>シンセイリユウ</t>
    </rPh>
    <phoneticPr fontId="1"/>
  </si>
  <si>
    <t>１　補助金交付申請予定額</t>
    <rPh sb="9" eb="11">
      <t>ヨテイ</t>
    </rPh>
    <rPh sb="11" eb="12">
      <t>ガク</t>
    </rPh>
    <phoneticPr fontId="1"/>
  </si>
  <si>
    <t>滋賀県産業支援プラザ中核人材定着補助金（奨学金返還支援）交付申請書</t>
    <rPh sb="10" eb="14">
      <t>チュウカクジンザイ</t>
    </rPh>
    <rPh sb="20" eb="23">
      <t>ショウガクキン</t>
    </rPh>
    <rPh sb="23" eb="25">
      <t>ヘンカン</t>
    </rPh>
    <rPh sb="28" eb="30">
      <t>コウフ</t>
    </rPh>
    <rPh sb="30" eb="32">
      <t>シンセイ</t>
    </rPh>
    <phoneticPr fontId="1"/>
  </si>
  <si>
    <t>(1) 事業計画書（別紙1）</t>
    <rPh sb="10" eb="12">
      <t>ベッシ</t>
    </rPh>
    <phoneticPr fontId="1"/>
  </si>
  <si>
    <t>　上記補助金について、滋賀県産業支援プラザ中核人材定着補助金（奨学金返還支援）交付要領第６条に基づき、下記のとおり補助金の交付を申請します。
　なお、この申請にあたり同交付要領第１２条第１項に該当する事実が判明したときは、補助金等の交付の決定の全部または一部を取り消されても、何ら異議の申立てを行いません。</t>
    <rPh sb="21" eb="25">
      <t>チュウカクジンザイ</t>
    </rPh>
    <rPh sb="43" eb="44">
      <t>ダイ</t>
    </rPh>
    <rPh sb="55" eb="58">
      <t>ホジョキン</t>
    </rPh>
    <rPh sb="59" eb="61">
      <t>コウフ</t>
    </rPh>
    <rPh sb="81" eb="82">
      <t>ドウ</t>
    </rPh>
    <rPh sb="84" eb="86">
      <t>ヨウリョウ</t>
    </rPh>
    <phoneticPr fontId="1"/>
  </si>
  <si>
    <r>
      <t xml:space="preserve">手当等の年間支給額㋺
</t>
    </r>
    <r>
      <rPr>
        <sz val="10"/>
        <color theme="1"/>
        <rFont val="BIZ UDゴシック"/>
        <family val="3"/>
        <charset val="128"/>
      </rPr>
      <t>※県の支援対象期間のみ</t>
    </r>
    <rPh sb="8" eb="9">
      <t>ガク</t>
    </rPh>
    <rPh sb="12" eb="13">
      <t>ケン</t>
    </rPh>
    <rPh sb="14" eb="20">
      <t>シエンタイショウキカン</t>
    </rPh>
    <phoneticPr fontId="1"/>
  </si>
  <si>
    <t>滋賀県産業支援プラザ中核人材定着補助金（奨学金返還支援）実績報告書</t>
    <rPh sb="0" eb="3">
      <t>シガケン</t>
    </rPh>
    <rPh sb="3" eb="5">
      <t>サンギョウ</t>
    </rPh>
    <rPh sb="5" eb="7">
      <t>シエン</t>
    </rPh>
    <rPh sb="10" eb="12">
      <t>チュウカク</t>
    </rPh>
    <rPh sb="12" eb="14">
      <t>ジンザイ</t>
    </rPh>
    <rPh sb="14" eb="16">
      <t>テイチャク</t>
    </rPh>
    <rPh sb="16" eb="19">
      <t>ホジョキン</t>
    </rPh>
    <rPh sb="20" eb="23">
      <t>ショウガクキン</t>
    </rPh>
    <rPh sb="23" eb="25">
      <t>ヘンカン</t>
    </rPh>
    <rPh sb="25" eb="27">
      <t>シエン</t>
    </rPh>
    <rPh sb="28" eb="30">
      <t>ジッセキ</t>
    </rPh>
    <rPh sb="30" eb="33">
      <t>ホウコクショ</t>
    </rPh>
    <phoneticPr fontId="1"/>
  </si>
  <si>
    <t>（２）支援対象者に支給した奨学金返済負担軽減支援制度の手当等の額が分かる書類</t>
    <phoneticPr fontId="1"/>
  </si>
  <si>
    <t>（１）実績報告書（別紙１）</t>
    <rPh sb="3" eb="5">
      <t>ジッセキ</t>
    </rPh>
    <rPh sb="5" eb="8">
      <t>ホウコクショ</t>
    </rPh>
    <rPh sb="9" eb="11">
      <t>ベッシ</t>
    </rPh>
    <phoneticPr fontId="1"/>
  </si>
  <si>
    <t>（３）支援対象者が令和８年３月３１日時点で県内の事務所、または事業所に在籍していることが</t>
    <rPh sb="3" eb="8">
      <t>シエンタイショウシャ</t>
    </rPh>
    <rPh sb="9" eb="11">
      <t>レイワ</t>
    </rPh>
    <rPh sb="12" eb="13">
      <t>ネン</t>
    </rPh>
    <rPh sb="14" eb="15">
      <t>ガツ</t>
    </rPh>
    <rPh sb="17" eb="18">
      <t>ニチ</t>
    </rPh>
    <rPh sb="18" eb="20">
      <t>ジテン</t>
    </rPh>
    <rPh sb="21" eb="23">
      <t>ケンナイ</t>
    </rPh>
    <rPh sb="24" eb="27">
      <t>ジムショ</t>
    </rPh>
    <rPh sb="31" eb="34">
      <t>ジギョウショ</t>
    </rPh>
    <rPh sb="35" eb="37">
      <t>ザイセキ</t>
    </rPh>
    <phoneticPr fontId="1"/>
  </si>
  <si>
    <t>　　分かる書類</t>
    <rPh sb="2" eb="3">
      <t>ワ</t>
    </rPh>
    <rPh sb="5" eb="7">
      <t>ショルイ</t>
    </rPh>
    <phoneticPr fontId="1"/>
  </si>
  <si>
    <t>　※　在籍場所の明示された、給与明細、人事関係台帳等</t>
    <rPh sb="3" eb="7">
      <t>ザイセキバショ</t>
    </rPh>
    <rPh sb="8" eb="10">
      <t>メイジ</t>
    </rPh>
    <rPh sb="14" eb="18">
      <t>キュウヨメイサイ</t>
    </rPh>
    <rPh sb="19" eb="23">
      <t>ジンジカンケイ</t>
    </rPh>
    <rPh sb="23" eb="25">
      <t>ダイチョウ</t>
    </rPh>
    <rPh sb="25" eb="26">
      <t>トウ</t>
    </rPh>
    <phoneticPr fontId="1"/>
  </si>
  <si>
    <t>様式第１号（第５条関係）</t>
    <phoneticPr fontId="1"/>
  </si>
  <si>
    <t>様式第１号　別紙１</t>
    <rPh sb="0" eb="2">
      <t>ヨウシキ</t>
    </rPh>
    <rPh sb="2" eb="3">
      <t>ダイ</t>
    </rPh>
    <rPh sb="4" eb="5">
      <t>ゴウ</t>
    </rPh>
    <rPh sb="6" eb="8">
      <t>ベッシ</t>
    </rPh>
    <phoneticPr fontId="1"/>
  </si>
  <si>
    <t>　　年　月　日付けで交付決定のあった交付申請について着手日を下記のとおりとしたいので、滋賀県産業支援プラザ中核人材定着補助金（奨学金返還支援）交付要領第５条第２項の規定により申請します。</t>
    <rPh sb="10" eb="12">
      <t>コウフ</t>
    </rPh>
    <rPh sb="12" eb="14">
      <t>ケッテイ</t>
    </rPh>
    <rPh sb="18" eb="22">
      <t>コウフシンセイ</t>
    </rPh>
    <rPh sb="26" eb="28">
      <t>チャクシュ</t>
    </rPh>
    <rPh sb="28" eb="29">
      <t>ビ</t>
    </rPh>
    <rPh sb="87" eb="88">
      <t>ダイ</t>
    </rPh>
    <rPh sb="89" eb="90">
      <t>コウ</t>
    </rPh>
    <phoneticPr fontId="1"/>
  </si>
  <si>
    <t>様式第２号（第５条関係）</t>
    <phoneticPr fontId="1"/>
  </si>
  <si>
    <t>様式第３号（第８条関係）</t>
    <phoneticPr fontId="1"/>
  </si>
  <si>
    <t>　　年　月　日付けで認定のあった事業計画の内容を下記のとおり変更したいので、滋賀県産業支援プラザ中核人材定着補助金（奨学金返還支援）交付要領第８条第１項の規定により申請します。</t>
    <rPh sb="10" eb="12">
      <t>ニンテイ</t>
    </rPh>
    <rPh sb="16" eb="20">
      <t>ジギョウケイカク</t>
    </rPh>
    <rPh sb="82" eb="83">
      <t>ダイ</t>
    </rPh>
    <rPh sb="84" eb="85">
      <t>コウ</t>
    </rPh>
    <phoneticPr fontId="1"/>
  </si>
  <si>
    <t>様式第４号（第８条関係）</t>
    <phoneticPr fontId="1"/>
  </si>
  <si>
    <t>提出期限：令和８年４月１０日</t>
    <rPh sb="0" eb="4">
      <t>テイシュツキゲン</t>
    </rPh>
    <rPh sb="5" eb="7">
      <t>レイワ</t>
    </rPh>
    <rPh sb="8" eb="9">
      <t>ネン</t>
    </rPh>
    <rPh sb="10" eb="11">
      <t>ガツ</t>
    </rPh>
    <rPh sb="13" eb="14">
      <t>ニチ</t>
    </rPh>
    <phoneticPr fontId="1"/>
  </si>
  <si>
    <t>２０２６年３月３１日付をもって交付決定通知を受けた標記補助事業を完了したので、滋賀県産業支援プラザ中核人材定着補助金（奨学金返還支援）交付要領第１０条の規定に基づき、下記のとおり報告します。</t>
    <rPh sb="76" eb="78">
      <t>コウフ</t>
    </rPh>
    <rPh sb="78" eb="80">
      <t>ヨウリョウ</t>
    </rPh>
    <phoneticPr fontId="1"/>
  </si>
  <si>
    <t>様式第５号（第１０条関係）</t>
    <phoneticPr fontId="1"/>
  </si>
  <si>
    <t>様式第６号</t>
    <rPh sb="4" eb="5">
      <t>ゴウ</t>
    </rPh>
    <phoneticPr fontId="1"/>
  </si>
  <si>
    <t>（第１３条関係）</t>
    <rPh sb="1" eb="2">
      <t>ダイ</t>
    </rPh>
    <rPh sb="4" eb="5">
      <t>ジョウ</t>
    </rPh>
    <rPh sb="5" eb="7">
      <t>カンケイ</t>
    </rPh>
    <phoneticPr fontId="1"/>
  </si>
  <si>
    <t>１　補助金請求額</t>
    <rPh sb="5" eb="7">
      <t>セイキュウ</t>
    </rPh>
    <rPh sb="7" eb="8">
      <t>ガク</t>
    </rPh>
    <phoneticPr fontId="1"/>
  </si>
  <si>
    <t>滋賀県産業支援プラザ中核人材定着補助金（奨学金返還支援）交付請求書</t>
    <rPh sb="28" eb="30">
      <t>コウフ</t>
    </rPh>
    <rPh sb="30" eb="33">
      <t>セイキュウショ</t>
    </rPh>
    <phoneticPr fontId="1"/>
  </si>
  <si>
    <t>滋賀県産業支援プラザ中核人材定着補助金（奨学金返還支援）に係る補助事業（中止・廃止）承認申請書</t>
    <rPh sb="29" eb="30">
      <t>カカ</t>
    </rPh>
    <rPh sb="31" eb="33">
      <t>ホジョ</t>
    </rPh>
    <rPh sb="33" eb="35">
      <t>ジギョウ</t>
    </rPh>
    <rPh sb="36" eb="38">
      <t>チュウシ</t>
    </rPh>
    <rPh sb="39" eb="41">
      <t>ハイシ</t>
    </rPh>
    <phoneticPr fontId="1"/>
  </si>
  <si>
    <t>　　年　月　日付けで交付確定通知を受けた標記補助金について、滋賀県産業支援プラザ中核人材定着補助金（奨学金返還支援）交付要領第１３条に基づき、下記のとおり補助金を請求します。</t>
    <rPh sb="2" eb="3">
      <t>ネン</t>
    </rPh>
    <rPh sb="4" eb="5">
      <t>ツキ</t>
    </rPh>
    <rPh sb="6" eb="7">
      <t>ヒ</t>
    </rPh>
    <rPh sb="7" eb="8">
      <t>ツ</t>
    </rPh>
    <rPh sb="10" eb="12">
      <t>コウフ</t>
    </rPh>
    <rPh sb="12" eb="16">
      <t>カクテイツウチ</t>
    </rPh>
    <rPh sb="17" eb="18">
      <t>ウ</t>
    </rPh>
    <rPh sb="20" eb="22">
      <t>ヒョウキ</t>
    </rPh>
    <rPh sb="71" eb="72">
      <t>ダイ</t>
    </rPh>
    <rPh sb="74" eb="75">
      <t>ジョウホジョキン</t>
    </rPh>
    <phoneticPr fontId="1"/>
  </si>
  <si>
    <t>　　年　月　日付けで認定のあった交付決定のあった標記補助金に係る補助事業について、下記のとおり（中止・廃止）したいので、滋賀県産業支援プラザ中核人材定着補助金（奨学金返還支援）交付要領第８条第２号の規定により申請します。</t>
    <rPh sb="18" eb="20">
      <t>ケッテイ</t>
    </rPh>
    <rPh sb="22" eb="24">
      <t>ニンテイ</t>
    </rPh>
    <rPh sb="48" eb="50">
      <t>チュウシ</t>
    </rPh>
    <rPh sb="105" eb="106">
      <t>ダイ</t>
    </rPh>
    <rPh sb="107" eb="108">
      <t>ジョウ</t>
    </rPh>
    <rPh sb="108" eb="109">
      <t>ダイゴウキテイ</t>
    </rPh>
    <phoneticPr fontId="1"/>
  </si>
  <si>
    <t>１　（中止・廃止）の理由</t>
    <rPh sb="3" eb="5">
      <t>チュウシ</t>
    </rPh>
    <rPh sb="6" eb="8">
      <t>ハイシ</t>
    </rPh>
    <rPh sb="10" eb="12">
      <t>リユウ</t>
    </rPh>
    <phoneticPr fontId="1"/>
  </si>
  <si>
    <t>滋賀県産業支援プラザ中核人材定着補助金（奨学金返還支援）
事前着手申請書</t>
    <rPh sb="23" eb="25">
      <t>ヘンカン</t>
    </rPh>
    <rPh sb="29" eb="33">
      <t>ジゼンチャクシュ</t>
    </rPh>
    <rPh sb="33" eb="35">
      <t>シンセイ</t>
    </rPh>
    <rPh sb="35" eb="36">
      <t>ショ</t>
    </rPh>
    <phoneticPr fontId="1"/>
  </si>
  <si>
    <t>滋賀県産業支援プラザ中核人材定着補助金（奨学金返還支援）事業計画変更申請書</t>
    <rPh sb="20" eb="23">
      <t>ショウガクキン</t>
    </rPh>
    <rPh sb="28" eb="30">
      <t>ジギョウ</t>
    </rPh>
    <rPh sb="30" eb="32">
      <t>ケイカク</t>
    </rPh>
    <rPh sb="32" eb="33">
      <t>ヘン</t>
    </rPh>
    <rPh sb="33" eb="36">
      <t>シンセイショ</t>
    </rPh>
    <phoneticPr fontId="1"/>
  </si>
  <si>
    <r>
      <t>私（申請者）は滋賀県産業支援プラザ中核人材定着補助金（奨学金返還支援）交付要領第３条に規定する</t>
    </r>
    <r>
      <rPr>
        <b/>
        <u/>
        <sz val="11"/>
        <color rgb="FFFF0000"/>
        <rFont val="BIZ UDゴシック"/>
        <family val="3"/>
        <charset val="128"/>
      </rPr>
      <t>補助対象事業者</t>
    </r>
    <r>
      <rPr>
        <sz val="11"/>
        <color theme="1"/>
        <rFont val="BIZ UDゴシック"/>
        <family val="3"/>
        <charset val="128"/>
      </rPr>
      <t>です。</t>
    </r>
    <rPh sb="0" eb="1">
      <t>ワタシ</t>
    </rPh>
    <rPh sb="2" eb="5">
      <t>シンセイシャ</t>
    </rPh>
    <rPh sb="10" eb="12">
      <t>サンギョウ</t>
    </rPh>
    <rPh sb="12" eb="14">
      <t>シエン</t>
    </rPh>
    <rPh sb="17" eb="19">
      <t>チュウカク</t>
    </rPh>
    <rPh sb="21" eb="23">
      <t>テイチャク</t>
    </rPh>
    <rPh sb="27" eb="30">
      <t>ショウガクキン</t>
    </rPh>
    <rPh sb="30" eb="32">
      <t>ヘンカン</t>
    </rPh>
    <rPh sb="32" eb="34">
      <t>シエン</t>
    </rPh>
    <rPh sb="37" eb="39">
      <t>ヨウリョウ</t>
    </rPh>
    <rPh sb="39" eb="40">
      <t>ダイ</t>
    </rPh>
    <rPh sb="41" eb="42">
      <t>ジョウ</t>
    </rPh>
    <rPh sb="43" eb="45">
      <t>キテイ</t>
    </rPh>
    <rPh sb="47" eb="54">
      <t>ホジョタイショウジギョウシャ</t>
    </rPh>
    <phoneticPr fontId="1"/>
  </si>
  <si>
    <t>様式３（事業計画変更申請書）の内容を確認しました。</t>
    <rPh sb="0" eb="2">
      <t>ヨウシキ</t>
    </rPh>
    <rPh sb="4" eb="6">
      <t>ジギョウ</t>
    </rPh>
    <rPh sb="6" eb="8">
      <t>ケイカク</t>
    </rPh>
    <rPh sb="8" eb="10">
      <t>ヘンコウ</t>
    </rPh>
    <rPh sb="10" eb="13">
      <t>シンセイショ</t>
    </rPh>
    <rPh sb="15" eb="17">
      <t>ナイヨウ</t>
    </rPh>
    <rPh sb="18" eb="20">
      <t>カクニン</t>
    </rPh>
    <phoneticPr fontId="1"/>
  </si>
  <si>
    <t>様式４（中止・廃止承認申請書）の内容を確認しました。</t>
    <rPh sb="0" eb="2">
      <t>ヨウシキ</t>
    </rPh>
    <rPh sb="4" eb="6">
      <t>チュウシ</t>
    </rPh>
    <rPh sb="7" eb="9">
      <t>ハイシ</t>
    </rPh>
    <rPh sb="9" eb="11">
      <t>ショウニン</t>
    </rPh>
    <rPh sb="11" eb="14">
      <t>シンセイショ</t>
    </rPh>
    <rPh sb="16" eb="18">
      <t>ナイヨウ</t>
    </rPh>
    <rPh sb="19" eb="21">
      <t>カクニン</t>
    </rPh>
    <phoneticPr fontId="1"/>
  </si>
  <si>
    <t>支援対象者に支給した奨学金返済負担軽減支援制度の手当等の額が分かる書類を準備しました。</t>
    <rPh sb="36" eb="38">
      <t>ジュンビ</t>
    </rPh>
    <phoneticPr fontId="1"/>
  </si>
  <si>
    <t>支援対象者が令和8年3月31日時点で県内の事務所、または事業所に在籍していることが分かる書類を準備しました。</t>
    <rPh sb="6" eb="8">
      <t>レイワ</t>
    </rPh>
    <rPh sb="9" eb="10">
      <t>ネン</t>
    </rPh>
    <rPh sb="11" eb="12">
      <t>ガツ</t>
    </rPh>
    <rPh sb="14" eb="15">
      <t>ヒ</t>
    </rPh>
    <rPh sb="15" eb="17">
      <t>ジテン</t>
    </rPh>
    <rPh sb="18" eb="20">
      <t>ケンナイ</t>
    </rPh>
    <rPh sb="21" eb="24">
      <t>ジムショ</t>
    </rPh>
    <rPh sb="28" eb="31">
      <t>ジギョウショ</t>
    </rPh>
    <rPh sb="32" eb="34">
      <t>ザイセキ</t>
    </rPh>
    <rPh sb="41" eb="42">
      <t>ワ</t>
    </rPh>
    <rPh sb="44" eb="46">
      <t>ショルイ</t>
    </rPh>
    <rPh sb="47" eb="49">
      <t>ジュンビ</t>
    </rPh>
    <phoneticPr fontId="1"/>
  </si>
  <si>
    <t xml:space="preserve">    （支援対象従業員の生年月日・入社年月日がわかる資料）</t>
    <rPh sb="5" eb="7">
      <t>シエン</t>
    </rPh>
    <rPh sb="7" eb="9">
      <t>タイショウ</t>
    </rPh>
    <rPh sb="9" eb="12">
      <t>ジュウギョウイン</t>
    </rPh>
    <rPh sb="13" eb="17">
      <t>セイネンガッピ</t>
    </rPh>
    <rPh sb="18" eb="23">
      <t>ニュウシャネンガッピ</t>
    </rPh>
    <rPh sb="27" eb="29">
      <t>シリョウ</t>
    </rPh>
    <phoneticPr fontId="1"/>
  </si>
  <si>
    <t>(2) 健康保険・厚生年金保険資格取得確認および標準報酬決定通知書</t>
    <rPh sb="4" eb="6">
      <t>ケンコウ</t>
    </rPh>
    <rPh sb="6" eb="8">
      <t>ホケン</t>
    </rPh>
    <rPh sb="9" eb="13">
      <t>コウセイネンキン</t>
    </rPh>
    <rPh sb="13" eb="15">
      <t>ホケン</t>
    </rPh>
    <rPh sb="15" eb="17">
      <t>シカク</t>
    </rPh>
    <rPh sb="17" eb="19">
      <t>シュトク</t>
    </rPh>
    <rPh sb="19" eb="21">
      <t>カクニン</t>
    </rPh>
    <rPh sb="24" eb="26">
      <t>ヒョウジュン</t>
    </rPh>
    <rPh sb="26" eb="28">
      <t>ホウシュウ</t>
    </rPh>
    <rPh sb="28" eb="30">
      <t>ケッテイ</t>
    </rPh>
    <rPh sb="30" eb="33">
      <t>ツウチショ</t>
    </rPh>
    <phoneticPr fontId="1"/>
  </si>
  <si>
    <t>氏名
（生年月日）</t>
    <rPh sb="0" eb="2">
      <t>シメイ</t>
    </rPh>
    <rPh sb="4" eb="8">
      <t>セイネンガッピ</t>
    </rPh>
    <phoneticPr fontId="1"/>
  </si>
  <si>
    <t>(2)変更内容が確認できる資料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</si>
</sst>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 "/>
    <numFmt numFmtId="178" formatCode="[$-411]ggge&quot;年&quot;m&quot;月&quot;d&quot;日&quot;;@"/>
  </numFmts>
  <fonts count="36"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1"/>
      <color theme="1"/>
      <name val="游ゴシック"/>
      <family val="2"/>
      <charset val="128"/>
      <scheme val="minor"/>
    </font>
    <font>
      <sz val="10"/>
      <color theme="1"/>
      <name val="BIZ UDゴシック"/>
      <family val="3"/>
      <charset val="128"/>
    </font>
    <font>
      <sz val="11"/>
      <color rgb="FF0070C0"/>
      <name val="BIZ UDゴシック"/>
      <family val="3"/>
      <charset val="128"/>
    </font>
    <font>
      <sz val="9"/>
      <color theme="1"/>
      <name val="BIZ UDゴシック"/>
      <family val="3"/>
      <charset val="128"/>
    </font>
    <font>
      <b/>
      <sz val="9"/>
      <color indexed="81"/>
      <name val="BIZ UDPゴシック"/>
      <family val="3"/>
      <charset val="128"/>
    </font>
    <font>
      <sz val="11"/>
      <color rgb="FFFF0000"/>
      <name val="BIZ UDゴシック"/>
      <family val="3"/>
      <charset val="128"/>
    </font>
    <font>
      <u/>
      <sz val="11"/>
      <color theme="1"/>
      <name val="BIZ UDゴシック"/>
      <family val="3"/>
      <charset val="128"/>
    </font>
    <font>
      <sz val="11"/>
      <name val="游ゴシック"/>
      <family val="3"/>
      <charset val="128"/>
      <scheme val="minor"/>
    </font>
    <font>
      <sz val="9"/>
      <name val="游ゴシック"/>
      <family val="3"/>
      <charset val="128"/>
      <scheme val="minor"/>
    </font>
    <font>
      <b/>
      <u/>
      <sz val="11"/>
      <color rgb="FFFF0000"/>
      <name val="BIZ UDゴシック"/>
      <family val="3"/>
      <charset val="128"/>
    </font>
    <font>
      <sz val="11"/>
      <name val="BIZ UDゴシック"/>
      <family val="3"/>
      <charset val="128"/>
    </font>
    <font>
      <sz val="14"/>
      <name val="BIZ UDゴシック"/>
      <family val="3"/>
      <charset val="128"/>
    </font>
    <font>
      <b/>
      <sz val="14"/>
      <name val="BIZ UDゴシック"/>
      <family val="3"/>
      <charset val="128"/>
    </font>
    <font>
      <sz val="12"/>
      <name val="BIZ UDゴシック"/>
      <family val="3"/>
      <charset val="128"/>
    </font>
    <font>
      <sz val="36"/>
      <name val="BIZ UDゴシック"/>
      <family val="3"/>
      <charset val="128"/>
    </font>
    <font>
      <b/>
      <sz val="12"/>
      <name val="BIZ UDゴシック"/>
      <family val="3"/>
      <charset val="128"/>
    </font>
    <font>
      <sz val="10"/>
      <name val="BIZ UDゴシック"/>
      <family val="3"/>
      <charset val="128"/>
    </font>
    <font>
      <sz val="8"/>
      <name val="BIZ UDゴシック"/>
      <family val="3"/>
      <charset val="128"/>
    </font>
    <font>
      <sz val="9"/>
      <name val="BIZ UDゴシック"/>
      <family val="3"/>
      <charset val="128"/>
    </font>
    <font>
      <sz val="16"/>
      <name val="BIZ UDゴシック"/>
      <family val="3"/>
      <charset val="128"/>
    </font>
    <font>
      <sz val="7"/>
      <name val="BIZ UDゴシック"/>
      <family val="3"/>
      <charset val="128"/>
    </font>
    <font>
      <b/>
      <sz val="11"/>
      <color theme="0"/>
      <name val="BIZ UDゴシック"/>
      <family val="3"/>
      <charset val="128"/>
    </font>
    <font>
      <sz val="8"/>
      <color theme="1"/>
      <name val="BIZ UDゴシック"/>
      <family val="3"/>
      <charset val="128"/>
    </font>
    <font>
      <sz val="10"/>
      <color rgb="FF0070C0"/>
      <name val="BIZ UDゴシック"/>
      <family val="3"/>
      <charset val="128"/>
    </font>
    <font>
      <b/>
      <sz val="9"/>
      <name val="BIZ UDゴシック"/>
      <family val="3"/>
      <charset val="128"/>
    </font>
    <font>
      <sz val="14"/>
      <color rgb="FF0070C0"/>
      <name val="BIZ UDゴシック"/>
      <family val="3"/>
      <charset val="128"/>
    </font>
    <font>
      <sz val="9"/>
      <color rgb="FF0070C0"/>
      <name val="BIZ UDゴシック"/>
      <family val="3"/>
      <charset val="128"/>
    </font>
    <font>
      <sz val="16"/>
      <color rgb="FF0070C0"/>
      <name val="BIZ UDゴシック"/>
      <family val="3"/>
      <charset val="128"/>
    </font>
    <font>
      <sz val="11"/>
      <name val="游ゴシック"/>
      <family val="2"/>
      <charset val="128"/>
      <scheme val="minor"/>
    </font>
    <font>
      <b/>
      <sz val="11"/>
      <name val="BIZ UDゴシック"/>
      <family val="3"/>
      <charset val="128"/>
    </font>
    <font>
      <sz val="13"/>
      <name val="BIZ UDゴシック"/>
      <family val="3"/>
      <charset val="128"/>
    </font>
    <font>
      <b/>
      <u/>
      <sz val="11"/>
      <name val="BIZ UDゴシック"/>
      <family val="3"/>
      <charset val="128"/>
    </font>
    <font>
      <b/>
      <u/>
      <sz val="12"/>
      <name val="BIZ UDゴシック"/>
      <family val="3"/>
      <charset val="128"/>
    </font>
  </fonts>
  <fills count="17">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CCFF"/>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9FFCC"/>
        <bgColor indexed="64"/>
      </patternFill>
    </fill>
    <fill>
      <patternFill patternType="solid">
        <fgColor rgb="FFCCFF99"/>
        <bgColor indexed="64"/>
      </patternFill>
    </fill>
    <fill>
      <patternFill patternType="solid">
        <fgColor rgb="FFCC99FF"/>
        <bgColor indexed="64"/>
      </patternFill>
    </fill>
    <fill>
      <patternFill patternType="solid">
        <fgColor theme="0"/>
        <bgColor indexed="64"/>
      </patternFill>
    </fill>
    <fill>
      <patternFill patternType="solid">
        <fgColor rgb="FFE8F5F8"/>
        <bgColor indexed="64"/>
      </patternFill>
    </fill>
    <fill>
      <patternFill patternType="solid">
        <fgColor theme="2" tint="-0.74999237037263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ott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style="hair">
        <color indexed="64"/>
      </right>
      <top style="hair">
        <color indexed="64"/>
      </top>
      <bottom style="hair">
        <color indexed="64"/>
      </bottom>
      <diagonal/>
    </border>
    <border>
      <left/>
      <right/>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9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4" borderId="1" xfId="0" applyFont="1" applyFill="1" applyBorder="1" applyAlignment="1">
      <alignment vertical="center" wrapText="1"/>
    </xf>
    <xf numFmtId="0" fontId="2" fillId="4" borderId="1" xfId="0" applyFont="1" applyFill="1" applyBorder="1">
      <alignment vertical="center"/>
    </xf>
    <xf numFmtId="0" fontId="2" fillId="2" borderId="1" xfId="0" applyFont="1" applyFill="1" applyBorder="1" applyAlignment="1">
      <alignment vertical="center" wrapText="1"/>
    </xf>
    <xf numFmtId="0" fontId="2" fillId="3" borderId="1" xfId="0" applyFont="1" applyFill="1" applyBorder="1" applyAlignment="1">
      <alignment vertical="center" wrapText="1"/>
    </xf>
    <xf numFmtId="0" fontId="8" fillId="0" borderId="0" xfId="0" applyFont="1">
      <alignment vertical="center"/>
    </xf>
    <xf numFmtId="0" fontId="2" fillId="3" borderId="1" xfId="0" applyFont="1" applyFill="1" applyBorder="1">
      <alignment vertical="center"/>
    </xf>
    <xf numFmtId="0" fontId="2" fillId="6" borderId="1" xfId="0" applyFont="1" applyFill="1" applyBorder="1">
      <alignment vertical="center"/>
    </xf>
    <xf numFmtId="0" fontId="2" fillId="6" borderId="1" xfId="0" applyFont="1" applyFill="1" applyBorder="1" applyAlignment="1">
      <alignment vertical="center" wrapText="1"/>
    </xf>
    <xf numFmtId="0" fontId="2" fillId="2" borderId="1" xfId="0" applyFont="1" applyFill="1" applyBorder="1">
      <alignment vertical="center"/>
    </xf>
    <xf numFmtId="0" fontId="6" fillId="0" borderId="0" xfId="0" applyFont="1" applyAlignment="1">
      <alignment horizontal="right" vertical="center"/>
    </xf>
    <xf numFmtId="0" fontId="9" fillId="0" borderId="0" xfId="0" applyFont="1" applyAlignment="1">
      <alignment horizontal="right" vertical="center"/>
    </xf>
    <xf numFmtId="0" fontId="8" fillId="0" borderId="0" xfId="0" applyFont="1" applyAlignment="1">
      <alignment horizontal="right" vertical="center"/>
    </xf>
    <xf numFmtId="0" fontId="2" fillId="4" borderId="1" xfId="0" applyFont="1" applyFill="1" applyBorder="1" applyAlignment="1">
      <alignment horizontal="center" vertical="center"/>
    </xf>
    <xf numFmtId="0" fontId="10" fillId="7" borderId="0" xfId="0" applyFont="1" applyFill="1">
      <alignment vertical="center"/>
    </xf>
    <xf numFmtId="0" fontId="10" fillId="0" borderId="0" xfId="0" applyFont="1">
      <alignment vertical="center"/>
    </xf>
    <xf numFmtId="49" fontId="10" fillId="7" borderId="0" xfId="0" applyNumberFormat="1" applyFont="1" applyFill="1">
      <alignment vertical="center"/>
    </xf>
    <xf numFmtId="38" fontId="10" fillId="7" borderId="0" xfId="0" applyNumberFormat="1" applyFont="1" applyFill="1">
      <alignment vertical="center"/>
    </xf>
    <xf numFmtId="0" fontId="10" fillId="5" borderId="0" xfId="0" applyFont="1" applyFill="1">
      <alignment vertical="center"/>
    </xf>
    <xf numFmtId="0" fontId="11" fillId="0" borderId="0" xfId="0" applyFont="1">
      <alignment vertical="center"/>
    </xf>
    <xf numFmtId="0" fontId="10" fillId="8" borderId="0" xfId="0" applyFont="1" applyFill="1">
      <alignment vertical="center"/>
    </xf>
    <xf numFmtId="0" fontId="10" fillId="9" borderId="0" xfId="0" applyFont="1" applyFill="1">
      <alignment vertical="center"/>
    </xf>
    <xf numFmtId="49" fontId="10" fillId="9" borderId="0" xfId="0" applyNumberFormat="1" applyFont="1" applyFill="1">
      <alignment vertical="center"/>
    </xf>
    <xf numFmtId="0" fontId="10" fillId="10" borderId="0" xfId="0" applyFont="1" applyFill="1">
      <alignment vertical="center"/>
    </xf>
    <xf numFmtId="49" fontId="10" fillId="10" borderId="0" xfId="0" applyNumberFormat="1" applyFont="1" applyFill="1">
      <alignment vertical="center"/>
    </xf>
    <xf numFmtId="38" fontId="10" fillId="10" borderId="0" xfId="0" applyNumberFormat="1" applyFont="1" applyFill="1">
      <alignment vertical="center"/>
    </xf>
    <xf numFmtId="0" fontId="10" fillId="11" borderId="0" xfId="0" applyFont="1" applyFill="1">
      <alignment vertical="center"/>
    </xf>
    <xf numFmtId="49" fontId="10" fillId="11" borderId="0" xfId="0" applyNumberFormat="1" applyFont="1" applyFill="1">
      <alignment vertical="center"/>
    </xf>
    <xf numFmtId="0" fontId="10" fillId="12" borderId="0" xfId="0" applyFont="1" applyFill="1">
      <alignment vertical="center"/>
    </xf>
    <xf numFmtId="49" fontId="10" fillId="12" borderId="0" xfId="0" applyNumberFormat="1" applyFont="1" applyFill="1">
      <alignment vertical="center"/>
    </xf>
    <xf numFmtId="38" fontId="10" fillId="12" borderId="0" xfId="0" applyNumberFormat="1" applyFont="1" applyFill="1">
      <alignment vertical="center"/>
    </xf>
    <xf numFmtId="0" fontId="10" fillId="13" borderId="0" xfId="0" applyFont="1" applyFill="1">
      <alignment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6" borderId="1" xfId="0" applyFont="1" applyFill="1" applyBorder="1" applyAlignment="1">
      <alignment horizontal="center" vertical="center"/>
    </xf>
    <xf numFmtId="0" fontId="13" fillId="14" borderId="0" xfId="0" applyFont="1" applyFill="1">
      <alignment vertical="center"/>
    </xf>
    <xf numFmtId="14" fontId="13" fillId="0" borderId="0" xfId="0" applyNumberFormat="1" applyFont="1">
      <alignment vertical="center"/>
    </xf>
    <xf numFmtId="0" fontId="13" fillId="0" borderId="0" xfId="0" applyFont="1">
      <alignment vertical="center"/>
    </xf>
    <xf numFmtId="0" fontId="14" fillId="14" borderId="0" xfId="0" applyFont="1" applyFill="1">
      <alignment vertical="center"/>
    </xf>
    <xf numFmtId="0" fontId="13" fillId="14" borderId="5" xfId="0" applyFont="1" applyFill="1" applyBorder="1">
      <alignment vertical="center"/>
    </xf>
    <xf numFmtId="0" fontId="13" fillId="14" borderId="6" xfId="0" applyFont="1" applyFill="1" applyBorder="1">
      <alignment vertical="center"/>
    </xf>
    <xf numFmtId="0" fontId="14" fillId="14" borderId="6" xfId="0" applyFont="1" applyFill="1" applyBorder="1" applyAlignment="1">
      <alignment horizontal="center" vertical="center"/>
    </xf>
    <xf numFmtId="0" fontId="14" fillId="14" borderId="5" xfId="0" applyFont="1" applyFill="1" applyBorder="1" applyAlignment="1">
      <alignment horizontal="center" vertical="center"/>
    </xf>
    <xf numFmtId="0" fontId="15" fillId="14" borderId="6" xfId="0" applyFont="1" applyFill="1" applyBorder="1" applyAlignment="1">
      <alignment horizontal="center" vertical="center"/>
    </xf>
    <xf numFmtId="0" fontId="15" fillId="14" borderId="7" xfId="0" applyFont="1" applyFill="1" applyBorder="1" applyAlignment="1">
      <alignment horizontal="center" vertical="center"/>
    </xf>
    <xf numFmtId="0" fontId="14" fillId="14" borderId="0" xfId="0" applyFont="1" applyFill="1" applyAlignment="1">
      <alignment horizontal="center" vertical="center"/>
    </xf>
    <xf numFmtId="0" fontId="14" fillId="14" borderId="18" xfId="0" applyFont="1" applyFill="1" applyBorder="1" applyAlignment="1">
      <alignment horizontal="center" vertical="center"/>
    </xf>
    <xf numFmtId="0" fontId="16" fillId="14" borderId="0" xfId="0" applyFont="1" applyFill="1">
      <alignment vertical="center"/>
    </xf>
    <xf numFmtId="0" fontId="15" fillId="14" borderId="0" xfId="0" applyFont="1" applyFill="1" applyAlignment="1">
      <alignment horizontal="center" vertical="center"/>
    </xf>
    <xf numFmtId="0" fontId="15" fillId="14" borderId="19" xfId="0" applyFont="1" applyFill="1" applyBorder="1" applyAlignment="1">
      <alignment horizontal="center" vertical="center"/>
    </xf>
    <xf numFmtId="0" fontId="14" fillId="14" borderId="18" xfId="0" applyFont="1" applyFill="1" applyBorder="1">
      <alignment vertical="center"/>
    </xf>
    <xf numFmtId="0" fontId="13" fillId="15" borderId="12" xfId="0" applyFont="1" applyFill="1" applyBorder="1" applyAlignment="1">
      <alignment horizontal="center" vertical="center"/>
    </xf>
    <xf numFmtId="0" fontId="16" fillId="2" borderId="0" xfId="0" applyFont="1" applyFill="1" applyAlignment="1">
      <alignment horizontal="center" vertical="center"/>
    </xf>
    <xf numFmtId="0" fontId="13" fillId="14" borderId="19" xfId="0" applyFont="1" applyFill="1" applyBorder="1">
      <alignment vertical="center"/>
    </xf>
    <xf numFmtId="0" fontId="14" fillId="14" borderId="8" xfId="0" applyFont="1" applyFill="1" applyBorder="1">
      <alignment vertical="center"/>
    </xf>
    <xf numFmtId="0" fontId="14" fillId="14" borderId="9" xfId="0" applyFont="1" applyFill="1" applyBorder="1">
      <alignment vertical="center"/>
    </xf>
    <xf numFmtId="0" fontId="14" fillId="14" borderId="9" xfId="0" applyFont="1" applyFill="1" applyBorder="1" applyAlignment="1">
      <alignment horizontal="center" vertical="center"/>
    </xf>
    <xf numFmtId="0" fontId="16" fillId="14" borderId="9" xfId="0" applyFont="1" applyFill="1" applyBorder="1" applyAlignment="1">
      <alignment horizontal="center" vertical="center"/>
    </xf>
    <xf numFmtId="0" fontId="13" fillId="14" borderId="9" xfId="0" applyFont="1" applyFill="1" applyBorder="1">
      <alignment vertical="center"/>
    </xf>
    <xf numFmtId="0" fontId="13" fillId="14" borderId="10" xfId="0" applyFont="1" applyFill="1" applyBorder="1">
      <alignment vertical="center"/>
    </xf>
    <xf numFmtId="0" fontId="16" fillId="14" borderId="0" xfId="0" applyFont="1" applyFill="1" applyAlignment="1">
      <alignment horizontal="center" vertical="center"/>
    </xf>
    <xf numFmtId="0" fontId="16" fillId="14" borderId="0" xfId="0" applyFont="1" applyFill="1" applyAlignment="1">
      <alignment vertical="center" wrapText="1"/>
    </xf>
    <xf numFmtId="0" fontId="16" fillId="14" borderId="0" xfId="0" applyFont="1" applyFill="1" applyAlignment="1">
      <alignment horizontal="right" vertical="center"/>
    </xf>
    <xf numFmtId="0" fontId="18" fillId="14" borderId="0" xfId="0" applyFont="1" applyFill="1" applyAlignment="1">
      <alignment horizontal="center" vertical="center"/>
    </xf>
    <xf numFmtId="0" fontId="16" fillId="14" borderId="9" xfId="0" applyFont="1" applyFill="1" applyBorder="1">
      <alignment vertical="center"/>
    </xf>
    <xf numFmtId="0" fontId="18" fillId="14" borderId="9" xfId="0" applyFont="1" applyFill="1" applyBorder="1" applyAlignment="1">
      <alignment horizontal="center" vertical="center"/>
    </xf>
    <xf numFmtId="0" fontId="15" fillId="14" borderId="10" xfId="0" applyFont="1" applyFill="1" applyBorder="1" applyAlignment="1">
      <alignment horizontal="center" vertical="center"/>
    </xf>
    <xf numFmtId="0" fontId="13" fillId="14" borderId="8" xfId="0" applyFont="1" applyFill="1" applyBorder="1">
      <alignment vertical="center"/>
    </xf>
    <xf numFmtId="0" fontId="14" fillId="14" borderId="8" xfId="0" applyFont="1" applyFill="1" applyBorder="1" applyAlignment="1">
      <alignment horizontal="center" vertical="center"/>
    </xf>
    <xf numFmtId="0" fontId="15" fillId="14" borderId="9" xfId="0" applyFont="1" applyFill="1" applyBorder="1" applyAlignment="1">
      <alignment horizontal="center" vertical="center"/>
    </xf>
    <xf numFmtId="0" fontId="13" fillId="14" borderId="0" xfId="0" applyFont="1" applyFill="1" applyAlignment="1">
      <alignment horizontal="right" vertical="center"/>
    </xf>
    <xf numFmtId="0" fontId="19" fillId="15" borderId="26" xfId="0" applyFont="1" applyFill="1" applyBorder="1" applyAlignment="1" applyProtection="1">
      <alignment horizontal="center" vertical="center" wrapText="1" shrinkToFit="1"/>
      <protection locked="0"/>
    </xf>
    <xf numFmtId="0" fontId="19" fillId="15" borderId="13" xfId="0" applyFont="1" applyFill="1" applyBorder="1" applyProtection="1">
      <alignment vertical="center"/>
      <protection locked="0"/>
    </xf>
    <xf numFmtId="0" fontId="19" fillId="15" borderId="14" xfId="0" applyFont="1" applyFill="1" applyBorder="1" applyProtection="1">
      <alignment vertical="center"/>
      <protection locked="0"/>
    </xf>
    <xf numFmtId="0" fontId="19" fillId="15" borderId="15" xfId="0" applyFont="1" applyFill="1" applyBorder="1" applyProtection="1">
      <alignment vertical="center"/>
      <protection locked="0"/>
    </xf>
    <xf numFmtId="0" fontId="21" fillId="14" borderId="0" xfId="0" applyFont="1" applyFill="1">
      <alignment vertical="center"/>
    </xf>
    <xf numFmtId="58" fontId="13" fillId="14" borderId="9" xfId="0" applyNumberFormat="1" applyFont="1" applyFill="1" applyBorder="1" applyAlignment="1">
      <alignment horizontal="right" vertical="center"/>
    </xf>
    <xf numFmtId="0" fontId="13" fillId="14" borderId="0" xfId="0" applyFont="1" applyFill="1" applyAlignment="1">
      <alignment horizontal="center" vertical="center"/>
    </xf>
    <xf numFmtId="58" fontId="13" fillId="14" borderId="9" xfId="0" applyNumberFormat="1" applyFont="1" applyFill="1" applyBorder="1">
      <alignment vertical="center"/>
    </xf>
    <xf numFmtId="0" fontId="13" fillId="14" borderId="7" xfId="0" applyFont="1" applyFill="1" applyBorder="1">
      <alignment vertical="center"/>
    </xf>
    <xf numFmtId="0" fontId="13" fillId="0" borderId="0" xfId="0" applyFont="1" applyAlignment="1">
      <alignment horizontal="right" vertical="center"/>
    </xf>
    <xf numFmtId="0" fontId="21" fillId="14" borderId="29" xfId="0" applyFont="1" applyFill="1" applyBorder="1" applyAlignment="1">
      <alignment vertical="center" wrapText="1"/>
    </xf>
    <xf numFmtId="0" fontId="21" fillId="14" borderId="30" xfId="0" applyFont="1" applyFill="1" applyBorder="1" applyAlignment="1">
      <alignment vertical="center" wrapText="1"/>
    </xf>
    <xf numFmtId="0" fontId="16" fillId="14" borderId="30" xfId="0" applyFont="1" applyFill="1" applyBorder="1" applyAlignment="1">
      <alignment horizontal="right" vertical="center" wrapText="1"/>
    </xf>
    <xf numFmtId="0" fontId="21" fillId="14" borderId="31" xfId="0" applyFont="1" applyFill="1" applyBorder="1" applyAlignment="1">
      <alignment vertical="center" wrapText="1"/>
    </xf>
    <xf numFmtId="0" fontId="25" fillId="14" borderId="7" xfId="0" applyFont="1" applyFill="1" applyBorder="1" applyAlignment="1">
      <alignment horizontal="right" vertical="center"/>
    </xf>
    <xf numFmtId="0" fontId="19" fillId="14" borderId="5" xfId="0" applyFont="1" applyFill="1" applyBorder="1">
      <alignment vertical="center"/>
    </xf>
    <xf numFmtId="0" fontId="13" fillId="14" borderId="18" xfId="0" applyFont="1" applyFill="1" applyBorder="1">
      <alignment vertical="center"/>
    </xf>
    <xf numFmtId="0" fontId="13" fillId="14" borderId="19" xfId="0" applyFont="1" applyFill="1" applyBorder="1" applyAlignment="1">
      <alignment horizontal="right" vertical="center"/>
    </xf>
    <xf numFmtId="0" fontId="13" fillId="14" borderId="18" xfId="0" applyFont="1" applyFill="1" applyBorder="1" applyAlignment="1" applyProtection="1">
      <alignment horizontal="left" vertical="center" wrapText="1"/>
      <protection locked="0"/>
    </xf>
    <xf numFmtId="0" fontId="13" fillId="14" borderId="1" xfId="0" applyFont="1" applyFill="1" applyBorder="1" applyAlignment="1">
      <alignment horizontal="center" vertical="center"/>
    </xf>
    <xf numFmtId="0" fontId="26" fillId="14" borderId="23" xfId="0" applyFont="1" applyFill="1" applyBorder="1">
      <alignment vertical="center"/>
    </xf>
    <xf numFmtId="0" fontId="26" fillId="14" borderId="24" xfId="0" applyFont="1" applyFill="1" applyBorder="1">
      <alignment vertical="center"/>
    </xf>
    <xf numFmtId="0" fontId="26" fillId="14" borderId="25" xfId="0" applyFont="1" applyFill="1" applyBorder="1" applyAlignment="1">
      <alignment horizontal="right" vertical="center"/>
    </xf>
    <xf numFmtId="0" fontId="26" fillId="14" borderId="24" xfId="0" applyFont="1" applyFill="1" applyBorder="1" applyAlignment="1">
      <alignment horizontal="right" vertical="center"/>
    </xf>
    <xf numFmtId="0" fontId="26" fillId="14" borderId="24" xfId="0" applyFont="1" applyFill="1" applyBorder="1" applyAlignment="1">
      <alignment horizontal="center" vertical="center" shrinkToFit="1"/>
    </xf>
    <xf numFmtId="0" fontId="26" fillId="14" borderId="25" xfId="0" applyFont="1" applyFill="1" applyBorder="1" applyAlignment="1">
      <alignment vertical="center" shrinkToFit="1"/>
    </xf>
    <xf numFmtId="0" fontId="13" fillId="14" borderId="18" xfId="0" applyFont="1" applyFill="1" applyBorder="1" applyAlignment="1" applyProtection="1">
      <alignment vertical="center" wrapText="1"/>
      <protection locked="0"/>
    </xf>
    <xf numFmtId="0" fontId="19" fillId="14" borderId="18" xfId="0" applyFont="1" applyFill="1" applyBorder="1" applyAlignment="1">
      <alignment horizontal="left" vertical="center"/>
    </xf>
    <xf numFmtId="3" fontId="13" fillId="14" borderId="0" xfId="0" applyNumberFormat="1" applyFont="1" applyFill="1">
      <alignment vertical="center"/>
    </xf>
    <xf numFmtId="0" fontId="13" fillId="14" borderId="18" xfId="0" applyFont="1" applyFill="1" applyBorder="1" applyAlignment="1">
      <alignment horizontal="left" vertical="center"/>
    </xf>
    <xf numFmtId="0" fontId="13" fillId="0" borderId="1" xfId="0" applyFont="1" applyBorder="1" applyAlignment="1">
      <alignment horizontal="center" vertical="center"/>
    </xf>
    <xf numFmtId="0" fontId="8" fillId="14" borderId="0" xfId="0" applyFont="1" applyFill="1">
      <alignment vertical="center"/>
    </xf>
    <xf numFmtId="0" fontId="19" fillId="14" borderId="18" xfId="0" applyFont="1" applyFill="1" applyBorder="1">
      <alignment vertical="center"/>
    </xf>
    <xf numFmtId="0" fontId="19" fillId="14" borderId="0" xfId="0" applyFont="1" applyFill="1">
      <alignment vertical="center"/>
    </xf>
    <xf numFmtId="0" fontId="19" fillId="14" borderId="19" xfId="0" applyFont="1" applyFill="1" applyBorder="1" applyAlignment="1">
      <alignment horizontal="left" vertical="center"/>
    </xf>
    <xf numFmtId="0" fontId="21" fillId="15" borderId="18" xfId="0" applyFont="1" applyFill="1" applyBorder="1" applyAlignment="1" applyProtection="1">
      <alignment vertical="center" wrapText="1"/>
      <protection locked="0"/>
    </xf>
    <xf numFmtId="0" fontId="21" fillId="15" borderId="0" xfId="0" applyFont="1" applyFill="1" applyAlignment="1" applyProtection="1">
      <alignment vertical="center" wrapText="1"/>
      <protection locked="0"/>
    </xf>
    <xf numFmtId="0" fontId="21" fillId="15" borderId="19" xfId="0" applyFont="1" applyFill="1" applyBorder="1" applyAlignment="1" applyProtection="1">
      <alignment vertical="center" wrapText="1"/>
      <protection locked="0"/>
    </xf>
    <xf numFmtId="0" fontId="13" fillId="15" borderId="1" xfId="0" applyFont="1" applyFill="1" applyBorder="1" applyAlignment="1">
      <alignment horizontal="center" vertical="center"/>
    </xf>
    <xf numFmtId="38" fontId="13" fillId="0" borderId="0" xfId="1" applyFont="1" applyFill="1" applyBorder="1" applyAlignment="1" applyProtection="1">
      <alignment vertical="center"/>
      <protection locked="0"/>
    </xf>
    <xf numFmtId="38" fontId="13" fillId="14" borderId="0" xfId="1" applyFont="1" applyFill="1" applyBorder="1" applyAlignment="1" applyProtection="1">
      <alignment vertical="center"/>
      <protection locked="0"/>
    </xf>
    <xf numFmtId="0" fontId="21" fillId="15" borderId="18" xfId="0" applyFont="1" applyFill="1" applyBorder="1" applyProtection="1">
      <alignment vertical="center"/>
      <protection locked="0"/>
    </xf>
    <xf numFmtId="0" fontId="21" fillId="15" borderId="0" xfId="0" applyFont="1" applyFill="1" applyProtection="1">
      <alignment vertical="center"/>
      <protection locked="0"/>
    </xf>
    <xf numFmtId="0" fontId="21" fillId="15" borderId="19" xfId="0" applyFont="1" applyFill="1" applyBorder="1" applyProtection="1">
      <alignment vertical="center"/>
      <protection locked="0"/>
    </xf>
    <xf numFmtId="0" fontId="13" fillId="15" borderId="8" xfId="0" applyFont="1" applyFill="1" applyBorder="1" applyProtection="1">
      <alignment vertical="center"/>
      <protection locked="0"/>
    </xf>
    <xf numFmtId="0" fontId="13" fillId="15" borderId="9" xfId="0" applyFont="1" applyFill="1" applyBorder="1" applyProtection="1">
      <alignment vertical="center"/>
      <protection locked="0"/>
    </xf>
    <xf numFmtId="0" fontId="13" fillId="15" borderId="10" xfId="0" applyFont="1" applyFill="1" applyBorder="1" applyProtection="1">
      <alignment vertical="center"/>
      <protection locked="0"/>
    </xf>
    <xf numFmtId="0" fontId="21" fillId="15" borderId="8" xfId="0" applyFont="1" applyFill="1" applyBorder="1" applyProtection="1">
      <alignment vertical="center"/>
      <protection locked="0"/>
    </xf>
    <xf numFmtId="0" fontId="21" fillId="15" borderId="9" xfId="0" applyFont="1" applyFill="1" applyBorder="1" applyProtection="1">
      <alignment vertical="center"/>
      <protection locked="0"/>
    </xf>
    <xf numFmtId="0" fontId="21" fillId="15" borderId="10" xfId="0" applyFont="1" applyFill="1" applyBorder="1" applyProtection="1">
      <alignment vertical="center"/>
      <protection locked="0"/>
    </xf>
    <xf numFmtId="0" fontId="21" fillId="15" borderId="8" xfId="0" applyFont="1" applyFill="1" applyBorder="1" applyAlignment="1" applyProtection="1">
      <alignment vertical="center" wrapText="1"/>
      <protection locked="0"/>
    </xf>
    <xf numFmtId="0" fontId="21" fillId="15" borderId="9" xfId="0" applyFont="1" applyFill="1" applyBorder="1" applyAlignment="1" applyProtection="1">
      <alignment vertical="center" wrapText="1"/>
      <protection locked="0"/>
    </xf>
    <xf numFmtId="0" fontId="21" fillId="15" borderId="10" xfId="0" applyFont="1" applyFill="1" applyBorder="1" applyAlignment="1" applyProtection="1">
      <alignment vertical="center" wrapText="1"/>
      <protection locked="0"/>
    </xf>
    <xf numFmtId="0" fontId="27" fillId="14" borderId="0" xfId="0" applyFont="1" applyFill="1" applyAlignment="1">
      <alignment horizontal="left" vertical="top"/>
    </xf>
    <xf numFmtId="0" fontId="13" fillId="14" borderId="6" xfId="0" applyFont="1" applyFill="1" applyBorder="1" applyAlignment="1">
      <alignment horizontal="center" vertical="center"/>
    </xf>
    <xf numFmtId="0" fontId="13" fillId="14" borderId="6" xfId="0" applyFont="1" applyFill="1" applyBorder="1" applyAlignment="1">
      <alignment horizontal="right" vertical="center"/>
    </xf>
    <xf numFmtId="0" fontId="13" fillId="4" borderId="11" xfId="0" applyFont="1" applyFill="1" applyBorder="1" applyAlignment="1">
      <alignment horizontal="center" vertical="center"/>
    </xf>
    <xf numFmtId="0" fontId="13" fillId="4" borderId="12" xfId="0" applyFont="1" applyFill="1" applyBorder="1" applyAlignment="1">
      <alignment horizontal="center" vertical="center"/>
    </xf>
    <xf numFmtId="0" fontId="16" fillId="4" borderId="0" xfId="0" applyFont="1" applyFill="1" applyAlignment="1">
      <alignment horizontal="center" vertical="center"/>
    </xf>
    <xf numFmtId="0" fontId="19" fillId="0" borderId="13" xfId="0" applyFont="1" applyBorder="1" applyProtection="1">
      <alignment vertical="center"/>
      <protection locked="0"/>
    </xf>
    <xf numFmtId="0" fontId="19" fillId="0" borderId="14" xfId="0" applyFont="1" applyBorder="1" applyProtection="1">
      <alignment vertical="center"/>
      <protection locked="0"/>
    </xf>
    <xf numFmtId="0" fontId="19" fillId="0" borderId="15" xfId="0" applyFont="1" applyBorder="1" applyProtection="1">
      <alignment vertical="center"/>
      <protection locked="0"/>
    </xf>
    <xf numFmtId="0" fontId="19" fillId="0" borderId="26" xfId="0" applyFont="1" applyBorder="1" applyAlignment="1" applyProtection="1">
      <alignment horizontal="center" vertical="center" wrapText="1" shrinkToFit="1"/>
      <protection locked="0"/>
    </xf>
    <xf numFmtId="0" fontId="13" fillId="4" borderId="0" xfId="0" applyFont="1" applyFill="1">
      <alignment vertical="center"/>
    </xf>
    <xf numFmtId="0" fontId="13" fillId="4" borderId="1" xfId="0" applyFont="1" applyFill="1" applyBorder="1" applyAlignment="1">
      <alignment horizontal="center" vertical="center"/>
    </xf>
    <xf numFmtId="0" fontId="21" fillId="4" borderId="18" xfId="0" applyFont="1" applyFill="1" applyBorder="1" applyAlignment="1" applyProtection="1">
      <alignment vertical="center" wrapText="1"/>
      <protection locked="0"/>
    </xf>
    <xf numFmtId="0" fontId="21" fillId="4" borderId="0" xfId="0" applyFont="1" applyFill="1" applyAlignment="1" applyProtection="1">
      <alignment vertical="center" wrapText="1"/>
      <protection locked="0"/>
    </xf>
    <xf numFmtId="0" fontId="21" fillId="4" borderId="19" xfId="0" applyFont="1" applyFill="1" applyBorder="1" applyAlignment="1" applyProtection="1">
      <alignment vertical="center" wrapText="1"/>
      <protection locked="0"/>
    </xf>
    <xf numFmtId="0" fontId="21" fillId="4" borderId="18" xfId="0" applyFont="1" applyFill="1" applyBorder="1" applyProtection="1">
      <alignment vertical="center"/>
      <protection locked="0"/>
    </xf>
    <xf numFmtId="0" fontId="21" fillId="4" borderId="0" xfId="0" applyFont="1" applyFill="1" applyProtection="1">
      <alignment vertical="center"/>
      <protection locked="0"/>
    </xf>
    <xf numFmtId="0" fontId="21" fillId="4" borderId="19" xfId="0" applyFont="1" applyFill="1" applyBorder="1" applyProtection="1">
      <alignment vertical="center"/>
      <protection locked="0"/>
    </xf>
    <xf numFmtId="0" fontId="21" fillId="4" borderId="8" xfId="0" applyFont="1" applyFill="1" applyBorder="1" applyProtection="1">
      <alignment vertical="center"/>
      <protection locked="0"/>
    </xf>
    <xf numFmtId="0" fontId="21" fillId="4" borderId="9" xfId="0" applyFont="1" applyFill="1" applyBorder="1" applyProtection="1">
      <alignment vertical="center"/>
      <protection locked="0"/>
    </xf>
    <xf numFmtId="0" fontId="21" fillId="4" borderId="10" xfId="0" applyFont="1" applyFill="1" applyBorder="1" applyProtection="1">
      <alignment vertical="center"/>
      <protection locked="0"/>
    </xf>
    <xf numFmtId="0" fontId="13" fillId="0" borderId="8" xfId="0" applyFont="1" applyBorder="1" applyProtection="1">
      <alignment vertical="center"/>
      <protection locked="0"/>
    </xf>
    <xf numFmtId="0" fontId="13" fillId="0" borderId="9" xfId="0" applyFont="1" applyBorder="1" applyProtection="1">
      <alignment vertical="center"/>
      <protection locked="0"/>
    </xf>
    <xf numFmtId="0" fontId="13" fillId="0" borderId="10" xfId="0" applyFont="1" applyBorder="1" applyProtection="1">
      <alignment vertical="center"/>
      <protection locked="0"/>
    </xf>
    <xf numFmtId="0" fontId="5" fillId="15" borderId="11" xfId="0" applyFont="1" applyFill="1" applyBorder="1" applyAlignment="1">
      <alignment horizontal="center" vertical="center"/>
    </xf>
    <xf numFmtId="0" fontId="16" fillId="14" borderId="30" xfId="0" applyFont="1" applyFill="1" applyBorder="1" applyAlignment="1">
      <alignment vertical="center" wrapText="1"/>
    </xf>
    <xf numFmtId="0" fontId="6" fillId="14" borderId="7" xfId="0" applyFont="1" applyFill="1" applyBorder="1" applyAlignment="1">
      <alignment horizontal="right" vertical="center"/>
    </xf>
    <xf numFmtId="0" fontId="19" fillId="14" borderId="23" xfId="0" applyFont="1" applyFill="1" applyBorder="1">
      <alignment vertical="center"/>
    </xf>
    <xf numFmtId="0" fontId="19" fillId="14" borderId="24" xfId="0" applyFont="1" applyFill="1" applyBorder="1">
      <alignment vertical="center"/>
    </xf>
    <xf numFmtId="0" fontId="19" fillId="14" borderId="25" xfId="0" applyFont="1" applyFill="1" applyBorder="1">
      <alignment vertical="center"/>
    </xf>
    <xf numFmtId="0" fontId="5" fillId="2" borderId="0" xfId="0" applyFont="1" applyFill="1">
      <alignment vertical="center"/>
    </xf>
    <xf numFmtId="58" fontId="13" fillId="14" borderId="8" xfId="0" applyNumberFormat="1" applyFont="1" applyFill="1" applyBorder="1" applyProtection="1">
      <alignment vertical="center"/>
      <protection locked="0"/>
    </xf>
    <xf numFmtId="58" fontId="13" fillId="14" borderId="9" xfId="0" applyNumberFormat="1" applyFont="1" applyFill="1" applyBorder="1" applyProtection="1">
      <alignment vertical="center"/>
      <protection locked="0"/>
    </xf>
    <xf numFmtId="58" fontId="13" fillId="14" borderId="10" xfId="0" applyNumberFormat="1" applyFont="1" applyFill="1" applyBorder="1" applyProtection="1">
      <alignment vertical="center"/>
      <protection locked="0"/>
    </xf>
    <xf numFmtId="0" fontId="13" fillId="14" borderId="23" xfId="0" applyFont="1" applyFill="1" applyBorder="1">
      <alignment vertical="center"/>
    </xf>
    <xf numFmtId="0" fontId="13" fillId="14" borderId="24" xfId="0" applyFont="1" applyFill="1" applyBorder="1">
      <alignment vertical="center"/>
    </xf>
    <xf numFmtId="0" fontId="13" fillId="14" borderId="25" xfId="0" applyFont="1" applyFill="1" applyBorder="1">
      <alignment vertical="center"/>
    </xf>
    <xf numFmtId="0" fontId="5" fillId="15" borderId="1" xfId="0" applyFont="1" applyFill="1" applyBorder="1" applyAlignment="1">
      <alignment horizontal="center" vertical="center"/>
    </xf>
    <xf numFmtId="0" fontId="5" fillId="14" borderId="0" xfId="0" applyFont="1" applyFill="1">
      <alignment vertical="center"/>
    </xf>
    <xf numFmtId="0" fontId="13" fillId="16" borderId="11" xfId="0" applyFont="1" applyFill="1" applyBorder="1" applyAlignment="1">
      <alignment horizontal="center" vertical="center"/>
    </xf>
    <xf numFmtId="0" fontId="13" fillId="0" borderId="0" xfId="0" applyFont="1" applyAlignment="1">
      <alignment vertical="center" shrinkToFit="1"/>
    </xf>
    <xf numFmtId="49" fontId="13" fillId="4" borderId="0" xfId="0" applyNumberFormat="1" applyFont="1" applyFill="1" applyAlignment="1">
      <alignment horizontal="left" vertical="center"/>
    </xf>
    <xf numFmtId="0" fontId="13" fillId="0" borderId="0" xfId="0" applyFont="1" applyAlignment="1">
      <alignment horizontal="right" vertical="center" indent="1"/>
    </xf>
    <xf numFmtId="0" fontId="13" fillId="5" borderId="0" xfId="0" applyFont="1" applyFill="1">
      <alignment vertical="center"/>
    </xf>
    <xf numFmtId="0" fontId="13" fillId="0" borderId="0" xfId="0" applyFont="1" applyAlignment="1">
      <alignment horizontal="center" vertical="center"/>
    </xf>
    <xf numFmtId="0" fontId="13" fillId="0" borderId="0" xfId="0" applyFont="1" applyAlignment="1">
      <alignment vertical="distributed" wrapText="1"/>
    </xf>
    <xf numFmtId="0" fontId="31" fillId="0" borderId="0" xfId="0" applyFont="1" applyAlignment="1">
      <alignment vertical="distributed" wrapText="1"/>
    </xf>
    <xf numFmtId="0" fontId="32" fillId="0" borderId="0" xfId="0" applyFont="1" applyAlignment="1">
      <alignment horizontal="left" vertical="center"/>
    </xf>
    <xf numFmtId="0" fontId="32" fillId="0" borderId="0" xfId="0" applyFont="1">
      <alignment vertical="center"/>
    </xf>
    <xf numFmtId="0" fontId="13" fillId="0" borderId="0" xfId="0" applyFont="1" applyAlignment="1">
      <alignment horizontal="left" vertical="center"/>
    </xf>
    <xf numFmtId="0" fontId="13" fillId="0" borderId="0" xfId="0" applyFont="1" applyAlignment="1">
      <alignment vertical="top"/>
    </xf>
    <xf numFmtId="0" fontId="13" fillId="0" borderId="43" xfId="0" applyFont="1" applyBorder="1" applyAlignment="1">
      <alignment horizontal="left" vertical="center"/>
    </xf>
    <xf numFmtId="0" fontId="13" fillId="0" borderId="43" xfId="0" applyFont="1" applyBorder="1" applyAlignment="1">
      <alignment horizontal="right" vertical="center"/>
    </xf>
    <xf numFmtId="0" fontId="13" fillId="0" borderId="42" xfId="0" applyFont="1" applyBorder="1">
      <alignment vertical="center"/>
    </xf>
    <xf numFmtId="0" fontId="19" fillId="0" borderId="0" xfId="0" applyFont="1">
      <alignment vertical="center"/>
    </xf>
    <xf numFmtId="0" fontId="33" fillId="14" borderId="0" xfId="0" applyFont="1" applyFill="1">
      <alignment vertical="center"/>
    </xf>
    <xf numFmtId="0" fontId="34" fillId="0" borderId="0" xfId="0" applyFont="1">
      <alignment vertical="center"/>
    </xf>
    <xf numFmtId="0" fontId="35" fillId="0" borderId="0" xfId="0" applyFont="1">
      <alignment vertical="center"/>
    </xf>
    <xf numFmtId="0" fontId="13" fillId="0" borderId="0" xfId="0" applyFont="1" applyAlignment="1">
      <alignment vertical="top"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top" wrapText="1"/>
    </xf>
    <xf numFmtId="0" fontId="0" fillId="0" borderId="0" xfId="0" applyAlignment="1">
      <alignment horizontal="left" vertical="top" wrapText="1"/>
    </xf>
    <xf numFmtId="0" fontId="13" fillId="0" borderId="0" xfId="0" applyFont="1" applyAlignment="1">
      <alignment horizontal="center" vertical="center"/>
    </xf>
    <xf numFmtId="38" fontId="13" fillId="4" borderId="0" xfId="1" applyFont="1" applyFill="1" applyAlignment="1">
      <alignment horizontal="center" vertical="center"/>
    </xf>
    <xf numFmtId="0" fontId="13" fillId="4" borderId="0" xfId="0" applyFont="1" applyFill="1" applyAlignment="1">
      <alignment horizontal="left" vertical="center" shrinkToFit="1"/>
    </xf>
    <xf numFmtId="49" fontId="13" fillId="4" borderId="0" xfId="0" applyNumberFormat="1" applyFont="1" applyFill="1" applyAlignment="1">
      <alignment horizontal="left" vertical="center" shrinkToFit="1"/>
    </xf>
    <xf numFmtId="0" fontId="13" fillId="0" borderId="0" xfId="0" applyFont="1" applyAlignment="1">
      <alignment horizontal="distributed" vertical="center"/>
    </xf>
    <xf numFmtId="0" fontId="13" fillId="0" borderId="0" xfId="0" applyFont="1" applyAlignment="1">
      <alignment horizontal="distributed" vertical="center" wrapText="1"/>
    </xf>
    <xf numFmtId="0" fontId="21" fillId="0" borderId="0" xfId="0" applyFont="1" applyAlignment="1">
      <alignment horizontal="distributed" vertical="center"/>
    </xf>
    <xf numFmtId="176" fontId="13" fillId="4" borderId="0" xfId="0" applyNumberFormat="1" applyFont="1" applyFill="1" applyAlignment="1">
      <alignment horizontal="right" vertical="center" shrinkToFit="1"/>
    </xf>
    <xf numFmtId="0" fontId="13" fillId="4" borderId="0" xfId="0" applyFont="1" applyFill="1" applyAlignment="1">
      <alignment horizontal="left" vertical="center" wrapText="1"/>
    </xf>
    <xf numFmtId="177" fontId="13" fillId="4" borderId="0" xfId="0" applyNumberFormat="1" applyFont="1" applyFill="1" applyAlignment="1">
      <alignment horizontal="left" vertical="center" shrinkToFit="1"/>
    </xf>
    <xf numFmtId="3" fontId="13" fillId="14" borderId="5" xfId="0" applyNumberFormat="1" applyFont="1" applyFill="1" applyBorder="1" applyAlignment="1">
      <alignment horizontal="right" vertical="center"/>
    </xf>
    <xf numFmtId="3" fontId="13" fillId="14" borderId="6" xfId="0" applyNumberFormat="1" applyFont="1" applyFill="1" applyBorder="1" applyAlignment="1">
      <alignment horizontal="right" vertical="center"/>
    </xf>
    <xf numFmtId="3" fontId="13" fillId="14" borderId="8" xfId="0" applyNumberFormat="1" applyFont="1" applyFill="1" applyBorder="1" applyAlignment="1">
      <alignment horizontal="right" vertical="center"/>
    </xf>
    <xf numFmtId="3" fontId="13" fillId="14" borderId="9" xfId="0" applyNumberFormat="1" applyFont="1" applyFill="1" applyBorder="1" applyAlignment="1">
      <alignment horizontal="right" vertical="center"/>
    </xf>
    <xf numFmtId="0" fontId="13" fillId="14" borderId="7" xfId="0" applyFont="1" applyFill="1" applyBorder="1" applyAlignment="1">
      <alignment horizontal="center" vertical="center"/>
    </xf>
    <xf numFmtId="0" fontId="13" fillId="14" borderId="10" xfId="0" applyFont="1" applyFill="1" applyBorder="1" applyAlignment="1">
      <alignment horizontal="center" vertical="center"/>
    </xf>
    <xf numFmtId="0" fontId="13" fillId="14" borderId="36" xfId="0" applyFont="1" applyFill="1" applyBorder="1" applyAlignment="1">
      <alignment horizontal="center" vertical="center"/>
    </xf>
    <xf numFmtId="0" fontId="13" fillId="14" borderId="37" xfId="0" applyFont="1" applyFill="1" applyBorder="1" applyAlignment="1">
      <alignment horizontal="center" vertical="center"/>
    </xf>
    <xf numFmtId="0" fontId="13" fillId="14" borderId="38" xfId="0" applyFont="1" applyFill="1" applyBorder="1" applyAlignment="1">
      <alignment horizontal="center" vertical="center"/>
    </xf>
    <xf numFmtId="0" fontId="13" fillId="14" borderId="39" xfId="0" applyFont="1" applyFill="1" applyBorder="1" applyAlignment="1">
      <alignment horizontal="center" vertical="center"/>
    </xf>
    <xf numFmtId="0" fontId="13" fillId="14" borderId="40" xfId="0" applyFont="1" applyFill="1" applyBorder="1" applyAlignment="1">
      <alignment horizontal="center" vertical="center"/>
    </xf>
    <xf numFmtId="0" fontId="13" fillId="14" borderId="41" xfId="0" applyFont="1" applyFill="1" applyBorder="1" applyAlignment="1">
      <alignment horizontal="center" vertical="center"/>
    </xf>
    <xf numFmtId="0" fontId="21" fillId="14" borderId="0" xfId="0" applyFont="1" applyFill="1" applyAlignment="1">
      <alignment horizontal="left" vertical="top" wrapText="1"/>
    </xf>
    <xf numFmtId="0" fontId="13" fillId="14" borderId="5" xfId="0" applyFont="1" applyFill="1" applyBorder="1" applyAlignment="1">
      <alignment horizontal="center" vertical="center"/>
    </xf>
    <xf numFmtId="0" fontId="13" fillId="14" borderId="6" xfId="0" applyFont="1" applyFill="1" applyBorder="1" applyAlignment="1">
      <alignment horizontal="center" vertical="center"/>
    </xf>
    <xf numFmtId="0" fontId="13" fillId="14" borderId="8" xfId="0" applyFont="1" applyFill="1" applyBorder="1" applyAlignment="1">
      <alignment horizontal="center" vertical="center"/>
    </xf>
    <xf numFmtId="0" fontId="13" fillId="14" borderId="9" xfId="0" applyFont="1" applyFill="1" applyBorder="1" applyAlignment="1">
      <alignment horizontal="center" vertical="center"/>
    </xf>
    <xf numFmtId="3" fontId="13" fillId="14" borderId="5" xfId="0" applyNumberFormat="1" applyFont="1" applyFill="1" applyBorder="1" applyAlignment="1">
      <alignment horizontal="right" vertical="center" shrinkToFit="1"/>
    </xf>
    <xf numFmtId="3" fontId="13" fillId="14" borderId="6" xfId="0" applyNumberFormat="1" applyFont="1" applyFill="1" applyBorder="1" applyAlignment="1">
      <alignment horizontal="right" vertical="center" shrinkToFit="1"/>
    </xf>
    <xf numFmtId="3" fontId="13" fillId="14" borderId="8" xfId="0" applyNumberFormat="1" applyFont="1" applyFill="1" applyBorder="1" applyAlignment="1">
      <alignment horizontal="right" vertical="center" shrinkToFit="1"/>
    </xf>
    <xf numFmtId="3" fontId="13" fillId="14" borderId="9" xfId="0" applyNumberFormat="1" applyFont="1" applyFill="1" applyBorder="1" applyAlignment="1">
      <alignment horizontal="right" vertical="center" shrinkToFit="1"/>
    </xf>
    <xf numFmtId="0" fontId="20" fillId="14" borderId="20" xfId="0" applyFont="1" applyFill="1" applyBorder="1" applyAlignment="1">
      <alignment horizontal="center" vertical="top" wrapText="1"/>
    </xf>
    <xf numFmtId="0" fontId="21" fillId="0" borderId="18" xfId="0" applyFont="1" applyBorder="1" applyAlignment="1" applyProtection="1">
      <alignment horizontal="right" vertical="center"/>
      <protection locked="0"/>
    </xf>
    <xf numFmtId="0" fontId="21" fillId="0" borderId="0" xfId="0" applyFont="1" applyAlignment="1" applyProtection="1">
      <alignment horizontal="right" vertical="center"/>
      <protection locked="0"/>
    </xf>
    <xf numFmtId="0" fontId="21" fillId="4" borderId="0" xfId="0" quotePrefix="1" applyFont="1" applyFill="1" applyAlignment="1" applyProtection="1">
      <alignment horizontal="left" vertical="center"/>
      <protection locked="0"/>
    </xf>
    <xf numFmtId="0" fontId="21" fillId="4" borderId="19" xfId="0" applyFont="1" applyFill="1" applyBorder="1" applyAlignment="1" applyProtection="1">
      <alignment horizontal="left" vertical="center"/>
      <protection locked="0"/>
    </xf>
    <xf numFmtId="58" fontId="13" fillId="4" borderId="18" xfId="0" applyNumberFormat="1" applyFont="1" applyFill="1" applyBorder="1" applyAlignment="1" applyProtection="1">
      <alignment horizontal="right" vertical="center"/>
      <protection locked="0"/>
    </xf>
    <xf numFmtId="58" fontId="13" fillId="4" borderId="0" xfId="0" applyNumberFormat="1" applyFont="1" applyFill="1" applyAlignment="1" applyProtection="1">
      <alignment horizontal="right" vertical="center"/>
      <protection locked="0"/>
    </xf>
    <xf numFmtId="58" fontId="13" fillId="4" borderId="19" xfId="0" applyNumberFormat="1" applyFont="1" applyFill="1" applyBorder="1" applyAlignment="1" applyProtection="1">
      <alignment horizontal="right" vertical="center"/>
      <protection locked="0"/>
    </xf>
    <xf numFmtId="0" fontId="13" fillId="14" borderId="16" xfId="0" applyFont="1" applyFill="1" applyBorder="1" applyAlignment="1">
      <alignment horizontal="center" vertical="center"/>
    </xf>
    <xf numFmtId="0" fontId="13" fillId="14" borderId="20" xfId="0" applyFont="1" applyFill="1" applyBorder="1" applyAlignment="1">
      <alignment horizontal="center" vertical="center"/>
    </xf>
    <xf numFmtId="0" fontId="13" fillId="4" borderId="5" xfId="0" applyFont="1" applyFill="1" applyBorder="1" applyAlignment="1" applyProtection="1">
      <alignment horizontal="center" vertical="center"/>
      <protection locked="0"/>
    </xf>
    <xf numFmtId="0" fontId="13" fillId="4" borderId="6" xfId="0" applyFont="1" applyFill="1" applyBorder="1" applyAlignment="1" applyProtection="1">
      <alignment horizontal="center" vertical="center"/>
      <protection locked="0"/>
    </xf>
    <xf numFmtId="0" fontId="13" fillId="4" borderId="7" xfId="0" applyFont="1" applyFill="1" applyBorder="1" applyAlignment="1" applyProtection="1">
      <alignment horizontal="center" vertical="center"/>
      <protection locked="0"/>
    </xf>
    <xf numFmtId="0" fontId="13" fillId="4" borderId="18" xfId="0" applyFont="1" applyFill="1" applyBorder="1" applyAlignment="1" applyProtection="1">
      <alignment horizontal="center" vertical="center"/>
      <protection locked="0"/>
    </xf>
    <xf numFmtId="0" fontId="13" fillId="4" borderId="0" xfId="0" applyFont="1" applyFill="1" applyAlignment="1" applyProtection="1">
      <alignment horizontal="center" vertical="center"/>
      <protection locked="0"/>
    </xf>
    <xf numFmtId="0" fontId="13" fillId="4" borderId="19" xfId="0" applyFont="1" applyFill="1" applyBorder="1" applyAlignment="1" applyProtection="1">
      <alignment horizontal="center" vertical="center"/>
      <protection locked="0"/>
    </xf>
    <xf numFmtId="0" fontId="19" fillId="14" borderId="5" xfId="0" applyFont="1" applyFill="1" applyBorder="1" applyAlignment="1">
      <alignment horizontal="center" vertical="center"/>
    </xf>
    <xf numFmtId="0" fontId="19" fillId="14" borderId="6" xfId="0" applyFont="1" applyFill="1" applyBorder="1" applyAlignment="1">
      <alignment horizontal="center" vertical="center"/>
    </xf>
    <xf numFmtId="0" fontId="19" fillId="14" borderId="7" xfId="0" applyFont="1" applyFill="1" applyBorder="1" applyAlignment="1">
      <alignment horizontal="center" vertical="center"/>
    </xf>
    <xf numFmtId="0" fontId="13" fillId="4" borderId="5" xfId="0" applyFont="1" applyFill="1" applyBorder="1" applyAlignment="1" applyProtection="1">
      <alignment horizontal="left" vertical="center" wrapText="1"/>
      <protection locked="0"/>
    </xf>
    <xf numFmtId="0" fontId="13" fillId="4" borderId="6" xfId="0" applyFont="1" applyFill="1" applyBorder="1" applyAlignment="1" applyProtection="1">
      <alignment horizontal="left" vertical="center" wrapText="1"/>
      <protection locked="0"/>
    </xf>
    <xf numFmtId="0" fontId="13" fillId="4" borderId="7" xfId="0" applyFont="1" applyFill="1" applyBorder="1" applyAlignment="1" applyProtection="1">
      <alignment horizontal="left" vertical="center" wrapText="1"/>
      <protection locked="0"/>
    </xf>
    <xf numFmtId="0" fontId="13" fillId="4" borderId="18" xfId="0" applyFont="1" applyFill="1" applyBorder="1" applyAlignment="1" applyProtection="1">
      <alignment horizontal="left" vertical="center" wrapText="1"/>
      <protection locked="0"/>
    </xf>
    <xf numFmtId="0" fontId="13" fillId="4" borderId="0" xfId="0" applyFont="1" applyFill="1" applyAlignment="1" applyProtection="1">
      <alignment horizontal="left" vertical="center" wrapText="1"/>
      <protection locked="0"/>
    </xf>
    <xf numFmtId="0" fontId="13" fillId="4" borderId="19" xfId="0" applyFont="1" applyFill="1" applyBorder="1" applyAlignment="1" applyProtection="1">
      <alignment horizontal="left" vertical="center" wrapText="1"/>
      <protection locked="0"/>
    </xf>
    <xf numFmtId="0" fontId="13" fillId="4" borderId="23" xfId="0" applyFont="1" applyFill="1" applyBorder="1" applyAlignment="1" applyProtection="1">
      <alignment horizontal="left" vertical="center" wrapText="1"/>
      <protection locked="0"/>
    </xf>
    <xf numFmtId="0" fontId="13" fillId="4" borderId="24" xfId="0" applyFont="1" applyFill="1" applyBorder="1" applyAlignment="1" applyProtection="1">
      <alignment horizontal="left" vertical="center" wrapText="1"/>
      <protection locked="0"/>
    </xf>
    <xf numFmtId="0" fontId="13" fillId="4" borderId="25" xfId="0" applyFont="1" applyFill="1" applyBorder="1" applyAlignment="1" applyProtection="1">
      <alignment horizontal="left" vertical="center" wrapText="1"/>
      <protection locked="0"/>
    </xf>
    <xf numFmtId="0" fontId="13" fillId="14" borderId="5" xfId="0" applyFont="1" applyFill="1" applyBorder="1" applyAlignment="1" applyProtection="1">
      <alignment horizontal="center" vertical="center" wrapText="1"/>
      <protection locked="0"/>
    </xf>
    <xf numFmtId="0" fontId="13" fillId="14" borderId="6" xfId="0" applyFont="1" applyFill="1" applyBorder="1" applyAlignment="1" applyProtection="1">
      <alignment horizontal="center" vertical="center" wrapText="1"/>
      <protection locked="0"/>
    </xf>
    <xf numFmtId="0" fontId="13" fillId="14" borderId="7" xfId="0" applyFont="1" applyFill="1" applyBorder="1" applyAlignment="1" applyProtection="1">
      <alignment horizontal="center" vertical="center" wrapText="1"/>
      <protection locked="0"/>
    </xf>
    <xf numFmtId="3" fontId="13" fillId="14" borderId="0" xfId="0" applyNumberFormat="1" applyFont="1" applyFill="1" applyAlignment="1" applyProtection="1">
      <alignment horizontal="right" vertical="center"/>
      <protection locked="0"/>
    </xf>
    <xf numFmtId="3" fontId="13" fillId="4" borderId="0" xfId="0" applyNumberFormat="1" applyFont="1" applyFill="1" applyAlignment="1">
      <alignment horizontal="right" vertical="center"/>
    </xf>
    <xf numFmtId="0" fontId="13" fillId="14" borderId="0" xfId="0" applyFont="1" applyFill="1" applyAlignment="1">
      <alignment horizontal="left" vertical="center"/>
    </xf>
    <xf numFmtId="0" fontId="13" fillId="14" borderId="19" xfId="0" applyFont="1" applyFill="1" applyBorder="1" applyAlignment="1">
      <alignment horizontal="left" vertical="center"/>
    </xf>
    <xf numFmtId="0" fontId="19" fillId="14" borderId="35" xfId="0" applyFont="1" applyFill="1" applyBorder="1" applyAlignment="1">
      <alignment horizontal="center" vertical="center"/>
    </xf>
    <xf numFmtId="0" fontId="19" fillId="14" borderId="27" xfId="0" applyFont="1" applyFill="1" applyBorder="1" applyAlignment="1">
      <alignment horizontal="center" vertical="center"/>
    </xf>
    <xf numFmtId="0" fontId="19" fillId="14" borderId="28" xfId="0" applyFont="1" applyFill="1" applyBorder="1" applyAlignment="1">
      <alignment horizontal="center" vertical="center"/>
    </xf>
    <xf numFmtId="0" fontId="19" fillId="14" borderId="18" xfId="0" applyFont="1" applyFill="1" applyBorder="1" applyAlignment="1">
      <alignment horizontal="center" vertical="center"/>
    </xf>
    <xf numFmtId="0" fontId="19" fillId="14" borderId="0" xfId="0" applyFont="1" applyFill="1" applyAlignment="1">
      <alignment horizontal="center" vertical="center"/>
    </xf>
    <xf numFmtId="0" fontId="19" fillId="14" borderId="19" xfId="0" applyFont="1" applyFill="1" applyBorder="1" applyAlignment="1">
      <alignment horizontal="center" vertical="center"/>
    </xf>
    <xf numFmtId="0" fontId="21" fillId="14" borderId="35" xfId="0" applyFont="1" applyFill="1" applyBorder="1" applyAlignment="1">
      <alignment horizontal="left" vertical="top" wrapText="1"/>
    </xf>
    <xf numFmtId="0" fontId="21" fillId="14" borderId="27" xfId="0" applyFont="1" applyFill="1" applyBorder="1" applyAlignment="1">
      <alignment horizontal="left" vertical="top" wrapText="1"/>
    </xf>
    <xf numFmtId="0" fontId="21" fillId="14" borderId="28" xfId="0" applyFont="1" applyFill="1" applyBorder="1" applyAlignment="1">
      <alignment horizontal="left" vertical="top" wrapText="1"/>
    </xf>
    <xf numFmtId="0" fontId="21" fillId="14" borderId="18" xfId="0" applyFont="1" applyFill="1" applyBorder="1" applyAlignment="1">
      <alignment horizontal="left" vertical="top" wrapText="1"/>
    </xf>
    <xf numFmtId="0" fontId="21" fillId="14" borderId="19" xfId="0" applyFont="1" applyFill="1" applyBorder="1" applyAlignment="1">
      <alignment horizontal="left" vertical="top" wrapText="1"/>
    </xf>
    <xf numFmtId="0" fontId="13" fillId="4" borderId="35" xfId="0" applyFont="1" applyFill="1" applyBorder="1" applyAlignment="1">
      <alignment horizontal="left" vertical="center" wrapText="1"/>
    </xf>
    <xf numFmtId="0" fontId="13" fillId="4" borderId="27" xfId="0" applyFont="1" applyFill="1" applyBorder="1" applyAlignment="1">
      <alignment horizontal="left" vertical="center" wrapText="1"/>
    </xf>
    <xf numFmtId="0" fontId="13" fillId="4" borderId="28" xfId="0" applyFont="1" applyFill="1" applyBorder="1" applyAlignment="1">
      <alignment horizontal="left" vertical="center" wrapText="1"/>
    </xf>
    <xf numFmtId="0" fontId="13" fillId="4" borderId="18" xfId="0" applyFont="1" applyFill="1" applyBorder="1" applyAlignment="1">
      <alignment horizontal="left" vertical="center" wrapText="1"/>
    </xf>
    <xf numFmtId="0" fontId="13" fillId="4" borderId="19"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13" fillId="4" borderId="9" xfId="0" applyFont="1" applyFill="1" applyBorder="1" applyAlignment="1">
      <alignment horizontal="left" vertical="center" wrapText="1"/>
    </xf>
    <xf numFmtId="0" fontId="13" fillId="4" borderId="10" xfId="0" applyFont="1" applyFill="1" applyBorder="1" applyAlignment="1">
      <alignment horizontal="left" vertical="center" wrapText="1"/>
    </xf>
    <xf numFmtId="0" fontId="20" fillId="14" borderId="17" xfId="0" applyFont="1" applyFill="1" applyBorder="1" applyAlignment="1">
      <alignment horizontal="center" vertical="top" wrapText="1"/>
    </xf>
    <xf numFmtId="0" fontId="21" fillId="4" borderId="19" xfId="0" quotePrefix="1" applyFont="1" applyFill="1" applyBorder="1" applyAlignment="1" applyProtection="1">
      <alignment horizontal="left" vertical="center"/>
      <protection locked="0"/>
    </xf>
    <xf numFmtId="38" fontId="13" fillId="14" borderId="0" xfId="1" applyFont="1" applyFill="1" applyBorder="1" applyAlignment="1">
      <alignment horizontal="right" vertical="center"/>
    </xf>
    <xf numFmtId="0" fontId="21" fillId="14" borderId="18" xfId="0" applyFont="1" applyFill="1" applyBorder="1" applyAlignment="1">
      <alignment horizontal="left" vertical="center" shrinkToFit="1"/>
    </xf>
    <xf numFmtId="0" fontId="21" fillId="14" borderId="0" xfId="0" applyFont="1" applyFill="1" applyAlignment="1">
      <alignment horizontal="left" vertical="center" shrinkToFit="1"/>
    </xf>
    <xf numFmtId="0" fontId="21" fillId="14" borderId="19" xfId="0" applyFont="1" applyFill="1" applyBorder="1" applyAlignment="1">
      <alignment horizontal="left" vertical="center" shrinkToFit="1"/>
    </xf>
    <xf numFmtId="0" fontId="13" fillId="14" borderId="5" xfId="0" applyFont="1" applyFill="1" applyBorder="1" applyAlignment="1">
      <alignment horizontal="center" wrapText="1"/>
    </xf>
    <xf numFmtId="0" fontId="13" fillId="14" borderId="6" xfId="0" applyFont="1" applyFill="1" applyBorder="1" applyAlignment="1">
      <alignment horizontal="center" wrapText="1"/>
    </xf>
    <xf numFmtId="0" fontId="13" fillId="14" borderId="7" xfId="0" applyFont="1" applyFill="1" applyBorder="1" applyAlignment="1">
      <alignment horizontal="center" wrapText="1"/>
    </xf>
    <xf numFmtId="0" fontId="13" fillId="14" borderId="18" xfId="0" applyFont="1" applyFill="1" applyBorder="1" applyAlignment="1">
      <alignment horizontal="center" wrapText="1"/>
    </xf>
    <xf numFmtId="0" fontId="13" fillId="14" borderId="0" xfId="0" applyFont="1" applyFill="1" applyAlignment="1">
      <alignment horizontal="center" wrapText="1"/>
    </xf>
    <xf numFmtId="0" fontId="13" fillId="14" borderId="19" xfId="0" applyFont="1" applyFill="1" applyBorder="1" applyAlignment="1">
      <alignment horizontal="center" wrapText="1"/>
    </xf>
    <xf numFmtId="0" fontId="13" fillId="14" borderId="32" xfId="0" applyFont="1" applyFill="1" applyBorder="1" applyAlignment="1">
      <alignment horizontal="center" vertical="center"/>
    </xf>
    <xf numFmtId="0" fontId="13" fillId="14" borderId="33" xfId="0" applyFont="1" applyFill="1" applyBorder="1" applyAlignment="1">
      <alignment horizontal="center" vertical="center"/>
    </xf>
    <xf numFmtId="0" fontId="13" fillId="14" borderId="34" xfId="0" applyFont="1" applyFill="1" applyBorder="1" applyAlignment="1">
      <alignment horizontal="center" vertical="center"/>
    </xf>
    <xf numFmtId="0" fontId="13" fillId="14" borderId="18" xfId="0" applyFont="1" applyFill="1" applyBorder="1" applyAlignment="1">
      <alignment horizontal="center" vertical="center" wrapText="1"/>
    </xf>
    <xf numFmtId="0" fontId="13" fillId="14" borderId="0" xfId="0" applyFont="1" applyFill="1" applyAlignment="1">
      <alignment horizontal="center" vertical="center" wrapText="1"/>
    </xf>
    <xf numFmtId="0" fontId="13" fillId="14" borderId="19" xfId="0" applyFont="1" applyFill="1" applyBorder="1" applyAlignment="1">
      <alignment horizontal="center" vertical="center" wrapText="1"/>
    </xf>
    <xf numFmtId="0" fontId="13" fillId="14" borderId="8" xfId="0" applyFont="1" applyFill="1" applyBorder="1" applyAlignment="1">
      <alignment horizontal="center" vertical="center" wrapText="1"/>
    </xf>
    <xf numFmtId="0" fontId="13" fillId="14" borderId="9" xfId="0" applyFont="1" applyFill="1" applyBorder="1" applyAlignment="1">
      <alignment horizontal="center" vertical="center" wrapText="1"/>
    </xf>
    <xf numFmtId="0" fontId="13" fillId="14" borderId="10" xfId="0" applyFont="1" applyFill="1" applyBorder="1" applyAlignment="1">
      <alignment horizontal="center" vertical="center" wrapText="1"/>
    </xf>
    <xf numFmtId="0" fontId="2" fillId="14" borderId="18" xfId="0" applyFont="1" applyFill="1" applyBorder="1" applyAlignment="1">
      <alignment horizontal="center" vertical="center" wrapText="1"/>
    </xf>
    <xf numFmtId="0" fontId="2" fillId="14" borderId="0" xfId="0" applyFont="1" applyFill="1" applyAlignment="1">
      <alignment horizontal="center" vertical="center" wrapText="1"/>
    </xf>
    <xf numFmtId="0" fontId="2" fillId="14" borderId="19" xfId="0" applyFont="1" applyFill="1" applyBorder="1" applyAlignment="1">
      <alignment horizontal="center" vertical="center" wrapText="1"/>
    </xf>
    <xf numFmtId="0" fontId="2" fillId="14" borderId="8" xfId="0" applyFont="1" applyFill="1" applyBorder="1" applyAlignment="1">
      <alignment horizontal="center" vertical="center" wrapText="1"/>
    </xf>
    <xf numFmtId="0" fontId="2" fillId="14" borderId="9" xfId="0" applyFont="1" applyFill="1" applyBorder="1" applyAlignment="1">
      <alignment horizontal="center" vertical="center" wrapText="1"/>
    </xf>
    <xf numFmtId="0" fontId="2" fillId="14" borderId="10" xfId="0" applyFont="1" applyFill="1" applyBorder="1" applyAlignment="1">
      <alignment horizontal="center" vertical="center" wrapText="1"/>
    </xf>
    <xf numFmtId="0" fontId="24" fillId="0" borderId="0" xfId="0" applyFont="1" applyAlignment="1">
      <alignment horizontal="left" vertical="center" wrapText="1"/>
    </xf>
    <xf numFmtId="38" fontId="13" fillId="14" borderId="5" xfId="1" applyFont="1" applyFill="1" applyBorder="1" applyAlignment="1">
      <alignment horizontal="right" vertical="center"/>
    </xf>
    <xf numFmtId="38" fontId="13" fillId="14" borderId="6" xfId="1" applyFont="1" applyFill="1" applyBorder="1" applyAlignment="1">
      <alignment horizontal="right" vertical="center"/>
    </xf>
    <xf numFmtId="38" fontId="13" fillId="14" borderId="18" xfId="1" applyFont="1" applyFill="1" applyBorder="1" applyAlignment="1">
      <alignment horizontal="right" vertical="center"/>
    </xf>
    <xf numFmtId="38" fontId="13" fillId="14" borderId="8" xfId="1" applyFont="1" applyFill="1" applyBorder="1" applyAlignment="1">
      <alignment horizontal="right" vertical="center"/>
    </xf>
    <xf numFmtId="38" fontId="13" fillId="14" borderId="9" xfId="1" applyFont="1" applyFill="1" applyBorder="1" applyAlignment="1">
      <alignment horizontal="right" vertical="center"/>
    </xf>
    <xf numFmtId="0" fontId="13" fillId="14" borderId="19" xfId="0" applyFont="1" applyFill="1" applyBorder="1" applyAlignment="1">
      <alignment horizontal="center" vertical="center"/>
    </xf>
    <xf numFmtId="0" fontId="21" fillId="4" borderId="5" xfId="0" applyFont="1" applyFill="1" applyBorder="1" applyAlignment="1" applyProtection="1">
      <alignment horizontal="center" vertical="center" wrapText="1"/>
      <protection locked="0"/>
    </xf>
    <xf numFmtId="0" fontId="21" fillId="4" borderId="6" xfId="0" applyFont="1" applyFill="1" applyBorder="1" applyAlignment="1" applyProtection="1">
      <alignment horizontal="center" vertical="center" wrapText="1"/>
      <protection locked="0"/>
    </xf>
    <xf numFmtId="0" fontId="21" fillId="4" borderId="7" xfId="0" applyFont="1" applyFill="1" applyBorder="1" applyAlignment="1" applyProtection="1">
      <alignment horizontal="center" vertical="center" wrapText="1"/>
      <protection locked="0"/>
    </xf>
    <xf numFmtId="0" fontId="21" fillId="4" borderId="18" xfId="0" applyFont="1" applyFill="1" applyBorder="1" applyAlignment="1" applyProtection="1">
      <alignment horizontal="center" vertical="center" wrapText="1"/>
      <protection locked="0"/>
    </xf>
    <xf numFmtId="0" fontId="21" fillId="4" borderId="0" xfId="0" applyFont="1" applyFill="1" applyAlignment="1" applyProtection="1">
      <alignment horizontal="center" vertical="center" wrapText="1"/>
      <protection locked="0"/>
    </xf>
    <xf numFmtId="0" fontId="21" fillId="4" borderId="19" xfId="0" applyFont="1" applyFill="1" applyBorder="1" applyAlignment="1" applyProtection="1">
      <alignment horizontal="center" vertical="center" wrapText="1"/>
      <protection locked="0"/>
    </xf>
    <xf numFmtId="3" fontId="13" fillId="14" borderId="0" xfId="0" applyNumberFormat="1" applyFont="1" applyFill="1" applyAlignment="1">
      <alignment horizontal="right" vertical="center"/>
    </xf>
    <xf numFmtId="58" fontId="13" fillId="14" borderId="9" xfId="0" applyNumberFormat="1" applyFont="1" applyFill="1" applyBorder="1" applyAlignment="1">
      <alignment horizontal="center" vertical="center"/>
    </xf>
    <xf numFmtId="0" fontId="13" fillId="14" borderId="17" xfId="0" applyFont="1" applyFill="1" applyBorder="1" applyAlignment="1">
      <alignment horizontal="center" vertical="center"/>
    </xf>
    <xf numFmtId="0" fontId="13" fillId="14" borderId="5" xfId="0" applyFont="1" applyFill="1" applyBorder="1" applyAlignment="1">
      <alignment horizontal="center" vertical="center" wrapText="1"/>
    </xf>
    <xf numFmtId="0" fontId="13" fillId="14" borderId="18" xfId="0" applyFont="1" applyFill="1" applyBorder="1" applyAlignment="1">
      <alignment horizontal="center" vertical="center"/>
    </xf>
    <xf numFmtId="0" fontId="13" fillId="14" borderId="0" xfId="0" applyFont="1" applyFill="1" applyAlignment="1">
      <alignment horizontal="center" vertical="center"/>
    </xf>
    <xf numFmtId="0" fontId="13" fillId="14" borderId="6" xfId="0" applyFont="1" applyFill="1" applyBorder="1" applyAlignment="1">
      <alignment horizontal="center" vertical="center" wrapText="1"/>
    </xf>
    <xf numFmtId="0" fontId="13" fillId="14" borderId="7" xfId="0" applyFont="1" applyFill="1" applyBorder="1" applyAlignment="1">
      <alignment horizontal="center" vertical="center" wrapText="1"/>
    </xf>
    <xf numFmtId="0" fontId="13" fillId="14" borderId="29" xfId="0" applyFont="1" applyFill="1" applyBorder="1" applyAlignment="1">
      <alignment horizontal="center" vertical="center"/>
    </xf>
    <xf numFmtId="0" fontId="13" fillId="14" borderId="30" xfId="0" applyFont="1" applyFill="1" applyBorder="1" applyAlignment="1">
      <alignment horizontal="center" vertical="center"/>
    </xf>
    <xf numFmtId="0" fontId="13" fillId="14" borderId="31" xfId="0" applyFont="1" applyFill="1" applyBorder="1" applyAlignment="1">
      <alignment horizontal="center" vertical="center"/>
    </xf>
    <xf numFmtId="0" fontId="16" fillId="14" borderId="5" xfId="0" applyFont="1" applyFill="1" applyBorder="1" applyAlignment="1">
      <alignment horizontal="center" vertical="center" shrinkToFit="1"/>
    </xf>
    <xf numFmtId="0" fontId="16" fillId="14" borderId="6" xfId="0" applyFont="1" applyFill="1" applyBorder="1" applyAlignment="1">
      <alignment horizontal="center" vertical="center" shrinkToFit="1"/>
    </xf>
    <xf numFmtId="0" fontId="16" fillId="14" borderId="7" xfId="0" applyFont="1" applyFill="1" applyBorder="1" applyAlignment="1">
      <alignment horizontal="center" vertical="center" shrinkToFit="1"/>
    </xf>
    <xf numFmtId="0" fontId="14" fillId="2" borderId="0" xfId="0" applyFont="1" applyFill="1" applyAlignment="1">
      <alignment horizontal="center" vertical="center"/>
    </xf>
    <xf numFmtId="0" fontId="14" fillId="14" borderId="0" xfId="0" applyFont="1" applyFill="1" applyAlignment="1">
      <alignment horizontal="center" vertical="center"/>
    </xf>
    <xf numFmtId="0" fontId="19" fillId="14" borderId="2" xfId="0" applyFont="1" applyFill="1" applyBorder="1" applyAlignment="1">
      <alignment horizontal="center" vertical="center"/>
    </xf>
    <xf numFmtId="0" fontId="19" fillId="14" borderId="4" xfId="0" applyFont="1" applyFill="1" applyBorder="1" applyAlignment="1">
      <alignment horizontal="center" vertical="center"/>
    </xf>
    <xf numFmtId="0" fontId="19" fillId="14" borderId="3" xfId="0" applyFont="1" applyFill="1" applyBorder="1" applyAlignment="1">
      <alignment horizontal="center" vertical="center"/>
    </xf>
    <xf numFmtId="0" fontId="19" fillId="14" borderId="16" xfId="0" applyFont="1" applyFill="1" applyBorder="1" applyAlignment="1">
      <alignment horizontal="center" vertical="center"/>
    </xf>
    <xf numFmtId="0" fontId="19" fillId="4" borderId="5" xfId="0" applyFont="1" applyFill="1" applyBorder="1" applyAlignment="1" applyProtection="1">
      <alignment horizontal="center" vertical="center" shrinkToFit="1"/>
      <protection locked="0"/>
    </xf>
    <xf numFmtId="0" fontId="19" fillId="4" borderId="6" xfId="0" applyFont="1" applyFill="1" applyBorder="1" applyAlignment="1" applyProtection="1">
      <alignment horizontal="center" vertical="center" shrinkToFit="1"/>
      <protection locked="0"/>
    </xf>
    <xf numFmtId="0" fontId="19" fillId="4" borderId="7" xfId="0" applyFont="1" applyFill="1" applyBorder="1" applyAlignment="1" applyProtection="1">
      <alignment horizontal="center" vertical="center" shrinkToFit="1"/>
      <protection locked="0"/>
    </xf>
    <xf numFmtId="0" fontId="19" fillId="4" borderId="18" xfId="0" applyFont="1" applyFill="1" applyBorder="1" applyAlignment="1" applyProtection="1">
      <alignment horizontal="center" vertical="center" shrinkToFit="1"/>
      <protection locked="0"/>
    </xf>
    <xf numFmtId="0" fontId="19" fillId="4" borderId="0" xfId="0" applyFont="1" applyFill="1" applyAlignment="1" applyProtection="1">
      <alignment horizontal="center" vertical="center" shrinkToFit="1"/>
      <protection locked="0"/>
    </xf>
    <xf numFmtId="0" fontId="19" fillId="4" borderId="19" xfId="0" applyFont="1" applyFill="1" applyBorder="1" applyAlignment="1" applyProtection="1">
      <alignment horizontal="center" vertical="center" shrinkToFit="1"/>
      <protection locked="0"/>
    </xf>
    <xf numFmtId="0" fontId="19" fillId="4" borderId="8" xfId="0" applyFont="1" applyFill="1" applyBorder="1" applyAlignment="1" applyProtection="1">
      <alignment horizontal="center" vertical="center" shrinkToFit="1"/>
      <protection locked="0"/>
    </xf>
    <xf numFmtId="0" fontId="19" fillId="4" borderId="9" xfId="0" applyFont="1" applyFill="1" applyBorder="1" applyAlignment="1" applyProtection="1">
      <alignment horizontal="center" vertical="center" shrinkToFit="1"/>
      <protection locked="0"/>
    </xf>
    <xf numFmtId="0" fontId="19" fillId="4" borderId="10" xfId="0" applyFont="1" applyFill="1" applyBorder="1" applyAlignment="1" applyProtection="1">
      <alignment horizontal="center" vertical="center" shrinkToFit="1"/>
      <protection locked="0"/>
    </xf>
    <xf numFmtId="0" fontId="19" fillId="0" borderId="11" xfId="0" applyFont="1" applyBorder="1" applyAlignment="1" applyProtection="1">
      <alignment horizontal="distributed" vertical="center"/>
      <protection locked="0"/>
    </xf>
    <xf numFmtId="0" fontId="19" fillId="4" borderId="11" xfId="0" applyFont="1" applyFill="1" applyBorder="1" applyAlignment="1" applyProtection="1">
      <alignment horizontal="left" vertical="center"/>
      <protection locked="0"/>
    </xf>
    <xf numFmtId="0" fontId="19" fillId="0" borderId="5" xfId="0" applyFont="1" applyBorder="1" applyAlignment="1" applyProtection="1">
      <alignment horizontal="distributed" vertical="center" wrapText="1"/>
      <protection locked="0"/>
    </xf>
    <xf numFmtId="0" fontId="19" fillId="0" borderId="6" xfId="0" applyFont="1" applyBorder="1" applyAlignment="1" applyProtection="1">
      <alignment horizontal="distributed" vertical="center" wrapText="1"/>
      <protection locked="0"/>
    </xf>
    <xf numFmtId="0" fontId="19" fillId="0" borderId="23" xfId="0" applyFont="1" applyBorder="1" applyAlignment="1" applyProtection="1">
      <alignment horizontal="distributed" vertical="center" wrapText="1"/>
      <protection locked="0"/>
    </xf>
    <xf numFmtId="0" fontId="19" fillId="0" borderId="24" xfId="0" applyFont="1" applyBorder="1" applyAlignment="1" applyProtection="1">
      <alignment horizontal="distributed" vertical="center" wrapText="1"/>
      <protection locked="0"/>
    </xf>
    <xf numFmtId="0" fontId="21" fillId="4" borderId="6" xfId="0" applyFont="1" applyFill="1" applyBorder="1" applyAlignment="1" applyProtection="1">
      <alignment horizontal="left" vertical="center" wrapText="1"/>
      <protection locked="0"/>
    </xf>
    <xf numFmtId="0" fontId="21" fillId="4" borderId="7" xfId="0" applyFont="1" applyFill="1" applyBorder="1" applyAlignment="1" applyProtection="1">
      <alignment horizontal="left" vertical="center" wrapText="1"/>
      <protection locked="0"/>
    </xf>
    <xf numFmtId="0" fontId="21" fillId="4" borderId="24" xfId="0" applyFont="1" applyFill="1" applyBorder="1" applyAlignment="1" applyProtection="1">
      <alignment horizontal="left" vertical="center" wrapText="1"/>
      <protection locked="0"/>
    </xf>
    <xf numFmtId="0" fontId="21" fillId="4" borderId="25" xfId="0" applyFont="1" applyFill="1" applyBorder="1" applyAlignment="1" applyProtection="1">
      <alignment horizontal="left" vertical="center" wrapText="1"/>
      <protection locked="0"/>
    </xf>
    <xf numFmtId="0" fontId="19" fillId="0" borderId="21" xfId="0" applyFont="1" applyBorder="1" applyAlignment="1" applyProtection="1">
      <alignment horizontal="distributed" vertical="center"/>
      <protection locked="0"/>
    </xf>
    <xf numFmtId="0" fontId="19" fillId="4" borderId="21" xfId="0" applyFont="1" applyFill="1" applyBorder="1" applyAlignment="1" applyProtection="1">
      <alignment horizontal="left" vertical="center"/>
      <protection locked="0"/>
    </xf>
    <xf numFmtId="0" fontId="19" fillId="4" borderId="22" xfId="0" applyFont="1" applyFill="1" applyBorder="1" applyAlignment="1" applyProtection="1">
      <alignment horizontal="left" vertical="center"/>
      <protection locked="0"/>
    </xf>
    <xf numFmtId="0" fontId="22" fillId="4" borderId="3" xfId="0" applyFont="1" applyFill="1" applyBorder="1" applyAlignment="1" applyProtection="1">
      <alignment horizontal="center" vertical="center" shrinkToFit="1"/>
      <protection locked="0"/>
    </xf>
    <xf numFmtId="0" fontId="22" fillId="4" borderId="1" xfId="0" applyFont="1" applyFill="1" applyBorder="1" applyAlignment="1" applyProtection="1">
      <alignment horizontal="center" vertical="center" shrinkToFit="1"/>
      <protection locked="0"/>
    </xf>
    <xf numFmtId="0" fontId="19" fillId="0" borderId="18" xfId="0" applyFont="1" applyBorder="1" applyAlignment="1" applyProtection="1">
      <alignment horizontal="distributed" vertical="center" wrapText="1"/>
      <protection locked="0"/>
    </xf>
    <xf numFmtId="0" fontId="19" fillId="0" borderId="0" xfId="0" applyFont="1" applyAlignment="1" applyProtection="1">
      <alignment horizontal="distributed" vertical="center" wrapText="1"/>
      <protection locked="0"/>
    </xf>
    <xf numFmtId="0" fontId="19" fillId="0" borderId="8" xfId="0" applyFont="1" applyBorder="1" applyAlignment="1" applyProtection="1">
      <alignment horizontal="distributed" vertical="center" wrapText="1"/>
      <protection locked="0"/>
    </xf>
    <xf numFmtId="0" fontId="19" fillId="0" borderId="9" xfId="0" applyFont="1" applyBorder="1" applyAlignment="1" applyProtection="1">
      <alignment horizontal="distributed" vertical="center" wrapText="1"/>
      <protection locked="0"/>
    </xf>
    <xf numFmtId="0" fontId="21" fillId="4" borderId="27" xfId="0" applyFont="1" applyFill="1" applyBorder="1" applyAlignment="1" applyProtection="1">
      <alignment horizontal="left" vertical="center" wrapText="1"/>
      <protection locked="0"/>
    </xf>
    <xf numFmtId="0" fontId="21" fillId="4" borderId="28" xfId="0" applyFont="1" applyFill="1" applyBorder="1" applyAlignment="1" applyProtection="1">
      <alignment horizontal="left" vertical="center" wrapText="1"/>
      <protection locked="0"/>
    </xf>
    <xf numFmtId="0" fontId="21" fillId="4" borderId="9" xfId="0" applyFont="1" applyFill="1" applyBorder="1" applyAlignment="1" applyProtection="1">
      <alignment horizontal="left" vertical="center" wrapText="1"/>
      <protection locked="0"/>
    </xf>
    <xf numFmtId="0" fontId="21" fillId="4" borderId="10" xfId="0" applyFont="1" applyFill="1" applyBorder="1" applyAlignment="1" applyProtection="1">
      <alignment horizontal="left" vertical="center" wrapText="1"/>
      <protection locked="0"/>
    </xf>
    <xf numFmtId="3" fontId="13" fillId="14" borderId="18" xfId="0" applyNumberFormat="1" applyFont="1" applyFill="1" applyBorder="1" applyAlignment="1">
      <alignment horizontal="right" vertical="center"/>
    </xf>
    <xf numFmtId="0" fontId="19" fillId="4" borderId="8" xfId="0" applyFont="1" applyFill="1" applyBorder="1" applyAlignment="1" applyProtection="1">
      <alignment horizontal="left" vertical="center"/>
      <protection locked="0"/>
    </xf>
    <xf numFmtId="0" fontId="19" fillId="4" borderId="9" xfId="0" applyFont="1" applyFill="1" applyBorder="1" applyAlignment="1" applyProtection="1">
      <alignment horizontal="left" vertical="center"/>
      <protection locked="0"/>
    </xf>
    <xf numFmtId="0" fontId="19" fillId="4" borderId="10" xfId="0" applyFont="1" applyFill="1" applyBorder="1" applyAlignment="1" applyProtection="1">
      <alignment horizontal="left" vertical="center"/>
      <protection locked="0"/>
    </xf>
    <xf numFmtId="0" fontId="15" fillId="14" borderId="0" xfId="0" applyFont="1" applyFill="1" applyAlignment="1">
      <alignment horizontal="center" vertical="center"/>
    </xf>
    <xf numFmtId="0" fontId="14" fillId="14" borderId="7" xfId="0" applyFont="1" applyFill="1" applyBorder="1" applyAlignment="1">
      <alignment horizontal="center" vertical="center"/>
    </xf>
    <xf numFmtId="0" fontId="0" fillId="0" borderId="19" xfId="0" applyBorder="1">
      <alignment vertical="center"/>
    </xf>
    <xf numFmtId="0" fontId="15" fillId="14" borderId="18" xfId="0" applyFont="1" applyFill="1" applyBorder="1" applyAlignment="1">
      <alignment horizontal="center" vertical="center"/>
    </xf>
    <xf numFmtId="0" fontId="0" fillId="0" borderId="18" xfId="0" applyBorder="1">
      <alignment vertical="center"/>
    </xf>
    <xf numFmtId="0" fontId="0" fillId="0" borderId="8" xfId="0" applyBorder="1">
      <alignment vertical="center"/>
    </xf>
    <xf numFmtId="0" fontId="14" fillId="15" borderId="16" xfId="0" applyFont="1" applyFill="1" applyBorder="1" applyAlignment="1">
      <alignment horizontal="center" vertical="center"/>
    </xf>
    <xf numFmtId="0" fontId="14" fillId="15" borderId="20" xfId="0" applyFont="1" applyFill="1" applyBorder="1" applyAlignment="1">
      <alignment horizontal="center" vertical="center"/>
    </xf>
    <xf numFmtId="0" fontId="0" fillId="0" borderId="20" xfId="0" applyBorder="1">
      <alignment vertical="center"/>
    </xf>
    <xf numFmtId="0" fontId="0" fillId="0" borderId="17" xfId="0" applyBorder="1">
      <alignment vertical="center"/>
    </xf>
    <xf numFmtId="0" fontId="15" fillId="14" borderId="0" xfId="0" applyFont="1" applyFill="1" applyAlignment="1">
      <alignment horizontal="distributed" vertical="center"/>
    </xf>
    <xf numFmtId="0" fontId="31" fillId="0" borderId="0" xfId="0" applyFont="1">
      <alignment vertical="center"/>
    </xf>
    <xf numFmtId="0" fontId="31" fillId="0" borderId="9" xfId="0" applyFont="1" applyBorder="1">
      <alignment vertical="center"/>
    </xf>
    <xf numFmtId="0" fontId="14" fillId="14" borderId="18" xfId="0" applyFont="1" applyFill="1" applyBorder="1">
      <alignment vertical="center"/>
    </xf>
    <xf numFmtId="0" fontId="0" fillId="0" borderId="0" xfId="0">
      <alignment vertical="center"/>
    </xf>
    <xf numFmtId="0" fontId="14" fillId="15" borderId="17" xfId="0" applyFont="1" applyFill="1" applyBorder="1" applyAlignment="1">
      <alignment horizontal="center" vertical="center"/>
    </xf>
    <xf numFmtId="0" fontId="17" fillId="14" borderId="0" xfId="0" applyFont="1" applyFill="1" applyAlignment="1">
      <alignment horizontal="center" vertical="center" wrapText="1"/>
    </xf>
    <xf numFmtId="0" fontId="16" fillId="14" borderId="0" xfId="0" applyFont="1" applyFill="1" applyAlignment="1">
      <alignment horizontal="left" vertical="center" wrapText="1"/>
    </xf>
    <xf numFmtId="0" fontId="17" fillId="14" borderId="0" xfId="0" applyFont="1" applyFill="1" applyAlignment="1">
      <alignment horizontal="center" vertical="center"/>
    </xf>
    <xf numFmtId="0" fontId="29" fillId="15" borderId="18" xfId="0" applyFont="1" applyFill="1" applyBorder="1" applyAlignment="1" applyProtection="1">
      <alignment horizontal="center" vertical="center" wrapText="1"/>
      <protection locked="0"/>
    </xf>
    <xf numFmtId="0" fontId="29" fillId="15" borderId="0" xfId="0" applyFont="1" applyFill="1" applyAlignment="1" applyProtection="1">
      <alignment horizontal="center" vertical="center" wrapText="1"/>
      <protection locked="0"/>
    </xf>
    <xf numFmtId="0" fontId="29" fillId="15" borderId="19" xfId="0" applyFont="1" applyFill="1" applyBorder="1" applyAlignment="1" applyProtection="1">
      <alignment horizontal="center" vertical="center" wrapText="1"/>
      <protection locked="0"/>
    </xf>
    <xf numFmtId="0" fontId="5" fillId="15" borderId="35" xfId="0" applyFont="1" applyFill="1" applyBorder="1" applyAlignment="1">
      <alignment horizontal="left" vertical="center" wrapText="1"/>
    </xf>
    <xf numFmtId="0" fontId="5" fillId="15" borderId="27" xfId="0" applyFont="1" applyFill="1" applyBorder="1" applyAlignment="1">
      <alignment horizontal="left" vertical="center" wrapText="1"/>
    </xf>
    <xf numFmtId="0" fontId="5" fillId="15" borderId="28" xfId="0" applyFont="1" applyFill="1" applyBorder="1" applyAlignment="1">
      <alignment horizontal="left" vertical="center" wrapText="1"/>
    </xf>
    <xf numFmtId="0" fontId="5" fillId="15" borderId="18" xfId="0" applyFont="1" applyFill="1" applyBorder="1" applyAlignment="1">
      <alignment horizontal="left" vertical="center" wrapText="1"/>
    </xf>
    <xf numFmtId="0" fontId="5" fillId="15" borderId="0" xfId="0" applyFont="1" applyFill="1" applyAlignment="1">
      <alignment horizontal="left" vertical="center" wrapText="1"/>
    </xf>
    <xf numFmtId="0" fontId="5" fillId="15" borderId="19" xfId="0" applyFont="1" applyFill="1" applyBorder="1" applyAlignment="1">
      <alignment horizontal="left" vertical="center" wrapText="1"/>
    </xf>
    <xf numFmtId="0" fontId="5" fillId="15" borderId="8" xfId="0" applyFont="1" applyFill="1" applyBorder="1" applyAlignment="1">
      <alignment horizontal="left" vertical="center" wrapText="1"/>
    </xf>
    <xf numFmtId="0" fontId="5" fillId="15" borderId="9" xfId="0" applyFont="1" applyFill="1" applyBorder="1" applyAlignment="1">
      <alignment horizontal="left" vertical="center" wrapText="1"/>
    </xf>
    <xf numFmtId="0" fontId="5" fillId="15" borderId="10" xfId="0" applyFont="1" applyFill="1" applyBorder="1" applyAlignment="1">
      <alignment horizontal="left" vertical="center" wrapText="1"/>
    </xf>
    <xf numFmtId="58" fontId="5" fillId="15" borderId="18" xfId="0" applyNumberFormat="1" applyFont="1" applyFill="1" applyBorder="1" applyAlignment="1" applyProtection="1">
      <alignment horizontal="right" vertical="center"/>
      <protection locked="0"/>
    </xf>
    <xf numFmtId="58" fontId="5" fillId="15" borderId="0" xfId="0" applyNumberFormat="1" applyFont="1" applyFill="1" applyAlignment="1" applyProtection="1">
      <alignment horizontal="right" vertical="center"/>
      <protection locked="0"/>
    </xf>
    <xf numFmtId="58" fontId="5" fillId="15" borderId="19" xfId="0" applyNumberFormat="1" applyFont="1" applyFill="1" applyBorder="1" applyAlignment="1" applyProtection="1">
      <alignment horizontal="right" vertical="center"/>
      <protection locked="0"/>
    </xf>
    <xf numFmtId="0" fontId="29" fillId="15" borderId="5" xfId="0" applyFont="1" applyFill="1" applyBorder="1" applyAlignment="1" applyProtection="1">
      <alignment horizontal="center" vertical="center" wrapText="1"/>
      <protection locked="0"/>
    </xf>
    <xf numFmtId="0" fontId="21" fillId="15" borderId="6" xfId="0" applyFont="1" applyFill="1" applyBorder="1" applyAlignment="1" applyProtection="1">
      <alignment horizontal="center" vertical="center" wrapText="1"/>
      <protection locked="0"/>
    </xf>
    <xf numFmtId="0" fontId="21" fillId="15" borderId="7" xfId="0" applyFont="1" applyFill="1" applyBorder="1" applyAlignment="1" applyProtection="1">
      <alignment horizontal="center" vertical="center" wrapText="1"/>
      <protection locked="0"/>
    </xf>
    <xf numFmtId="0" fontId="21" fillId="15" borderId="18" xfId="0" applyFont="1" applyFill="1" applyBorder="1" applyAlignment="1" applyProtection="1">
      <alignment horizontal="center" vertical="center" wrapText="1"/>
      <protection locked="0"/>
    </xf>
    <xf numFmtId="0" fontId="21" fillId="15" borderId="0" xfId="0" applyFont="1" applyFill="1" applyAlignment="1" applyProtection="1">
      <alignment horizontal="center" vertical="center" wrapText="1"/>
      <protection locked="0"/>
    </xf>
    <xf numFmtId="0" fontId="21" fillId="15" borderId="19" xfId="0" applyFont="1" applyFill="1" applyBorder="1" applyAlignment="1" applyProtection="1">
      <alignment horizontal="center" vertical="center" wrapText="1"/>
      <protection locked="0"/>
    </xf>
    <xf numFmtId="3" fontId="5" fillId="2" borderId="0" xfId="0" applyNumberFormat="1" applyFont="1" applyFill="1" applyAlignment="1">
      <alignment horizontal="right" vertical="center"/>
    </xf>
    <xf numFmtId="0" fontId="5" fillId="15" borderId="5" xfId="0" applyFont="1" applyFill="1" applyBorder="1" applyAlignment="1" applyProtection="1">
      <alignment horizontal="center" vertical="center"/>
      <protection locked="0"/>
    </xf>
    <xf numFmtId="0" fontId="5" fillId="15" borderId="6" xfId="0" applyFont="1" applyFill="1" applyBorder="1" applyAlignment="1" applyProtection="1">
      <alignment horizontal="center" vertical="center"/>
      <protection locked="0"/>
    </xf>
    <xf numFmtId="0" fontId="5" fillId="15" borderId="7" xfId="0" applyFont="1" applyFill="1" applyBorder="1" applyAlignment="1" applyProtection="1">
      <alignment horizontal="center" vertical="center"/>
      <protection locked="0"/>
    </xf>
    <xf numFmtId="0" fontId="5" fillId="15" borderId="18" xfId="0" applyFont="1" applyFill="1" applyBorder="1" applyAlignment="1" applyProtection="1">
      <alignment horizontal="center" vertical="center"/>
      <protection locked="0"/>
    </xf>
    <xf numFmtId="0" fontId="5" fillId="15" borderId="0" xfId="0" applyFont="1" applyFill="1" applyAlignment="1" applyProtection="1">
      <alignment horizontal="center" vertical="center"/>
      <protection locked="0"/>
    </xf>
    <xf numFmtId="0" fontId="5" fillId="15" borderId="19" xfId="0" applyFont="1" applyFill="1" applyBorder="1" applyAlignment="1" applyProtection="1">
      <alignment horizontal="center" vertical="center"/>
      <protection locked="0"/>
    </xf>
    <xf numFmtId="0" fontId="5" fillId="15" borderId="5" xfId="0" applyFont="1" applyFill="1" applyBorder="1" applyAlignment="1" applyProtection="1">
      <alignment horizontal="left" vertical="center" wrapText="1"/>
      <protection locked="0"/>
    </xf>
    <xf numFmtId="0" fontId="5" fillId="15" borderId="6" xfId="0" applyFont="1" applyFill="1" applyBorder="1" applyAlignment="1" applyProtection="1">
      <alignment horizontal="left" vertical="center" wrapText="1"/>
      <protection locked="0"/>
    </xf>
    <xf numFmtId="0" fontId="5" fillId="15" borderId="7" xfId="0" applyFont="1" applyFill="1" applyBorder="1" applyAlignment="1" applyProtection="1">
      <alignment horizontal="left" vertical="center" wrapText="1"/>
      <protection locked="0"/>
    </xf>
    <xf numFmtId="0" fontId="5" fillId="15" borderId="18" xfId="0" applyFont="1" applyFill="1" applyBorder="1" applyAlignment="1" applyProtection="1">
      <alignment horizontal="left" vertical="center" wrapText="1"/>
      <protection locked="0"/>
    </xf>
    <xf numFmtId="0" fontId="5" fillId="15" borderId="0" xfId="0" applyFont="1" applyFill="1" applyAlignment="1" applyProtection="1">
      <alignment horizontal="left" vertical="center" wrapText="1"/>
      <protection locked="0"/>
    </xf>
    <xf numFmtId="0" fontId="5" fillId="15" borderId="19" xfId="0" applyFont="1" applyFill="1" applyBorder="1" applyAlignment="1" applyProtection="1">
      <alignment horizontal="left" vertical="center" wrapText="1"/>
      <protection locked="0"/>
    </xf>
    <xf numFmtId="0" fontId="5" fillId="15" borderId="23" xfId="0" applyFont="1" applyFill="1" applyBorder="1" applyAlignment="1" applyProtection="1">
      <alignment horizontal="left" vertical="center" wrapText="1"/>
      <protection locked="0"/>
    </xf>
    <xf numFmtId="0" fontId="5" fillId="15" borderId="24" xfId="0" applyFont="1" applyFill="1" applyBorder="1" applyAlignment="1" applyProtection="1">
      <alignment horizontal="left" vertical="center" wrapText="1"/>
      <protection locked="0"/>
    </xf>
    <xf numFmtId="0" fontId="5" fillId="15" borderId="25" xfId="0" applyFont="1" applyFill="1" applyBorder="1" applyAlignment="1" applyProtection="1">
      <alignment horizontal="left" vertical="center" wrapText="1"/>
      <protection locked="0"/>
    </xf>
    <xf numFmtId="0" fontId="21" fillId="15" borderId="18" xfId="0" applyFont="1" applyFill="1" applyBorder="1" applyAlignment="1" applyProtection="1">
      <alignment horizontal="right" vertical="center"/>
      <protection locked="0"/>
    </xf>
    <xf numFmtId="0" fontId="21" fillId="15" borderId="0" xfId="0" applyFont="1" applyFill="1" applyAlignment="1" applyProtection="1">
      <alignment horizontal="right" vertical="center"/>
      <protection locked="0"/>
    </xf>
    <xf numFmtId="0" fontId="21" fillId="15" borderId="0" xfId="0" quotePrefix="1" applyFont="1" applyFill="1" applyAlignment="1" applyProtection="1">
      <alignment horizontal="left" vertical="center"/>
      <protection locked="0"/>
    </xf>
    <xf numFmtId="0" fontId="21" fillId="15" borderId="19" xfId="0" applyFont="1" applyFill="1" applyBorder="1" applyAlignment="1" applyProtection="1">
      <alignment horizontal="left" vertical="center"/>
      <protection locked="0"/>
    </xf>
    <xf numFmtId="0" fontId="29" fillId="15" borderId="0" xfId="0" quotePrefix="1" applyFont="1" applyFill="1" applyAlignment="1" applyProtection="1">
      <alignment horizontal="left" vertical="center"/>
      <protection locked="0"/>
    </xf>
    <xf numFmtId="0" fontId="29" fillId="15" borderId="19" xfId="0" applyFont="1" applyFill="1" applyBorder="1" applyAlignment="1" applyProtection="1">
      <alignment horizontal="left" vertical="center"/>
      <protection locked="0"/>
    </xf>
    <xf numFmtId="0" fontId="26" fillId="15" borderId="21" xfId="0" applyFont="1" applyFill="1" applyBorder="1" applyAlignment="1" applyProtection="1">
      <alignment horizontal="left" vertical="center"/>
      <protection locked="0"/>
    </xf>
    <xf numFmtId="0" fontId="26" fillId="15" borderId="22" xfId="0" applyFont="1" applyFill="1" applyBorder="1" applyAlignment="1" applyProtection="1">
      <alignment horizontal="left" vertical="center"/>
      <protection locked="0"/>
    </xf>
    <xf numFmtId="0" fontId="19" fillId="15" borderId="21" xfId="0" applyFont="1" applyFill="1" applyBorder="1" applyAlignment="1" applyProtection="1">
      <alignment horizontal="distributed" vertical="center"/>
      <protection locked="0"/>
    </xf>
    <xf numFmtId="0" fontId="22" fillId="15" borderId="3" xfId="0" applyFont="1" applyFill="1" applyBorder="1" applyAlignment="1" applyProtection="1">
      <alignment horizontal="center" vertical="center" shrinkToFit="1"/>
      <protection locked="0"/>
    </xf>
    <xf numFmtId="0" fontId="22" fillId="15" borderId="1" xfId="0" applyFont="1" applyFill="1" applyBorder="1" applyAlignment="1" applyProtection="1">
      <alignment horizontal="center" vertical="center" shrinkToFit="1"/>
      <protection locked="0"/>
    </xf>
    <xf numFmtId="0" fontId="19" fillId="15" borderId="18" xfId="0" applyFont="1" applyFill="1" applyBorder="1" applyAlignment="1" applyProtection="1">
      <alignment horizontal="distributed" vertical="center" wrapText="1"/>
      <protection locked="0"/>
    </xf>
    <xf numFmtId="0" fontId="19" fillId="15" borderId="0" xfId="0" applyFont="1" applyFill="1" applyAlignment="1" applyProtection="1">
      <alignment horizontal="distributed" vertical="center" wrapText="1"/>
      <protection locked="0"/>
    </xf>
    <xf numFmtId="0" fontId="19" fillId="15" borderId="8" xfId="0" applyFont="1" applyFill="1" applyBorder="1" applyAlignment="1" applyProtection="1">
      <alignment horizontal="distributed" vertical="center" wrapText="1"/>
      <protection locked="0"/>
    </xf>
    <xf numFmtId="0" fontId="19" fillId="15" borderId="9" xfId="0" applyFont="1" applyFill="1" applyBorder="1" applyAlignment="1" applyProtection="1">
      <alignment horizontal="distributed" vertical="center" wrapText="1"/>
      <protection locked="0"/>
    </xf>
    <xf numFmtId="0" fontId="29" fillId="15" borderId="27" xfId="0" applyFont="1" applyFill="1" applyBorder="1" applyAlignment="1" applyProtection="1">
      <alignment horizontal="left" vertical="center" wrapText="1"/>
      <protection locked="0"/>
    </xf>
    <xf numFmtId="0" fontId="29" fillId="15" borderId="28" xfId="0" applyFont="1" applyFill="1" applyBorder="1" applyAlignment="1" applyProtection="1">
      <alignment horizontal="left" vertical="center" wrapText="1"/>
      <protection locked="0"/>
    </xf>
    <xf numFmtId="0" fontId="29" fillId="15" borderId="9" xfId="0" applyFont="1" applyFill="1" applyBorder="1" applyAlignment="1" applyProtection="1">
      <alignment horizontal="left" vertical="center" wrapText="1"/>
      <protection locked="0"/>
    </xf>
    <xf numFmtId="0" fontId="29" fillId="15" borderId="10" xfId="0" applyFont="1" applyFill="1" applyBorder="1" applyAlignment="1" applyProtection="1">
      <alignment horizontal="left" vertical="center" wrapText="1"/>
      <protection locked="0"/>
    </xf>
    <xf numFmtId="0" fontId="26" fillId="15" borderId="8" xfId="0" applyFont="1" applyFill="1" applyBorder="1" applyAlignment="1" applyProtection="1">
      <alignment horizontal="left" vertical="center"/>
      <protection locked="0"/>
    </xf>
    <xf numFmtId="0" fontId="26" fillId="15" borderId="9" xfId="0" applyFont="1" applyFill="1" applyBorder="1" applyAlignment="1" applyProtection="1">
      <alignment horizontal="left" vertical="center"/>
      <protection locked="0"/>
    </xf>
    <xf numFmtId="0" fontId="26" fillId="15" borderId="10" xfId="0" applyFont="1" applyFill="1" applyBorder="1" applyAlignment="1" applyProtection="1">
      <alignment horizontal="left" vertical="center"/>
      <protection locked="0"/>
    </xf>
    <xf numFmtId="0" fontId="26" fillId="15" borderId="5" xfId="0" applyFont="1" applyFill="1" applyBorder="1" applyAlignment="1" applyProtection="1">
      <alignment horizontal="center" vertical="center" shrinkToFit="1"/>
      <protection locked="0"/>
    </xf>
    <xf numFmtId="0" fontId="26" fillId="15" borderId="6" xfId="0" applyFont="1" applyFill="1" applyBorder="1" applyAlignment="1" applyProtection="1">
      <alignment horizontal="center" vertical="center" shrinkToFit="1"/>
      <protection locked="0"/>
    </xf>
    <xf numFmtId="0" fontId="26" fillId="15" borderId="7" xfId="0" applyFont="1" applyFill="1" applyBorder="1" applyAlignment="1" applyProtection="1">
      <alignment horizontal="center" vertical="center" shrinkToFit="1"/>
      <protection locked="0"/>
    </xf>
    <xf numFmtId="0" fontId="26" fillId="15" borderId="18" xfId="0" applyFont="1" applyFill="1" applyBorder="1" applyAlignment="1" applyProtection="1">
      <alignment horizontal="center" vertical="center" shrinkToFit="1"/>
      <protection locked="0"/>
    </xf>
    <xf numFmtId="0" fontId="26" fillId="15" borderId="0" xfId="0" applyFont="1" applyFill="1" applyAlignment="1" applyProtection="1">
      <alignment horizontal="center" vertical="center" shrinkToFit="1"/>
      <protection locked="0"/>
    </xf>
    <xf numFmtId="0" fontId="26" fillId="15" borderId="19" xfId="0" applyFont="1" applyFill="1" applyBorder="1" applyAlignment="1" applyProtection="1">
      <alignment horizontal="center" vertical="center" shrinkToFit="1"/>
      <protection locked="0"/>
    </xf>
    <xf numFmtId="0" fontId="26" fillId="15" borderId="8" xfId="0" applyFont="1" applyFill="1" applyBorder="1" applyAlignment="1" applyProtection="1">
      <alignment horizontal="center" vertical="center" shrinkToFit="1"/>
      <protection locked="0"/>
    </xf>
    <xf numFmtId="0" fontId="26" fillId="15" borderId="9" xfId="0" applyFont="1" applyFill="1" applyBorder="1" applyAlignment="1" applyProtection="1">
      <alignment horizontal="center" vertical="center" shrinkToFit="1"/>
      <protection locked="0"/>
    </xf>
    <xf numFmtId="0" fontId="26" fillId="15" borderId="10" xfId="0" applyFont="1" applyFill="1" applyBorder="1" applyAlignment="1" applyProtection="1">
      <alignment horizontal="center" vertical="center" shrinkToFit="1"/>
      <protection locked="0"/>
    </xf>
    <xf numFmtId="0" fontId="19" fillId="15" borderId="11" xfId="0" applyFont="1" applyFill="1" applyBorder="1" applyAlignment="1" applyProtection="1">
      <alignment horizontal="distributed" vertical="center"/>
      <protection locked="0"/>
    </xf>
    <xf numFmtId="0" fontId="26" fillId="15" borderId="11" xfId="0" applyFont="1" applyFill="1" applyBorder="1" applyAlignment="1" applyProtection="1">
      <alignment horizontal="left" vertical="center"/>
      <protection locked="0"/>
    </xf>
    <xf numFmtId="0" fontId="19" fillId="15" borderId="5" xfId="0" applyFont="1" applyFill="1" applyBorder="1" applyAlignment="1" applyProtection="1">
      <alignment horizontal="distributed" vertical="center" wrapText="1"/>
      <protection locked="0"/>
    </xf>
    <xf numFmtId="0" fontId="19" fillId="15" borderId="6" xfId="0" applyFont="1" applyFill="1" applyBorder="1" applyAlignment="1" applyProtection="1">
      <alignment horizontal="distributed" vertical="center" wrapText="1"/>
      <protection locked="0"/>
    </xf>
    <xf numFmtId="0" fontId="19" fillId="15" borderId="23" xfId="0" applyFont="1" applyFill="1" applyBorder="1" applyAlignment="1" applyProtection="1">
      <alignment horizontal="distributed" vertical="center" wrapText="1"/>
      <protection locked="0"/>
    </xf>
    <xf numFmtId="0" fontId="19" fillId="15" borderId="24" xfId="0" applyFont="1" applyFill="1" applyBorder="1" applyAlignment="1" applyProtection="1">
      <alignment horizontal="distributed" vertical="center" wrapText="1"/>
      <protection locked="0"/>
    </xf>
    <xf numFmtId="0" fontId="29" fillId="15" borderId="6" xfId="0" applyFont="1" applyFill="1" applyBorder="1" applyAlignment="1" applyProtection="1">
      <alignment horizontal="left" vertical="center" wrapText="1"/>
      <protection locked="0"/>
    </xf>
    <xf numFmtId="0" fontId="29" fillId="15" borderId="7" xfId="0" applyFont="1" applyFill="1" applyBorder="1" applyAlignment="1" applyProtection="1">
      <alignment horizontal="left" vertical="center" wrapText="1"/>
      <protection locked="0"/>
    </xf>
    <xf numFmtId="0" fontId="29" fillId="15" borderId="24" xfId="0" applyFont="1" applyFill="1" applyBorder="1" applyAlignment="1" applyProtection="1">
      <alignment horizontal="left" vertical="center" wrapText="1"/>
      <protection locked="0"/>
    </xf>
    <xf numFmtId="0" fontId="29" fillId="15" borderId="25" xfId="0" applyFont="1" applyFill="1" applyBorder="1" applyAlignment="1" applyProtection="1">
      <alignment horizontal="left" vertical="center" wrapText="1"/>
      <protection locked="0"/>
    </xf>
    <xf numFmtId="0" fontId="15" fillId="14" borderId="20" xfId="0" applyFont="1" applyFill="1" applyBorder="1" applyAlignment="1">
      <alignment horizontal="center" vertical="center"/>
    </xf>
    <xf numFmtId="0" fontId="28" fillId="15" borderId="16" xfId="0" applyFont="1" applyFill="1" applyBorder="1" applyAlignment="1">
      <alignment horizontal="center" vertical="center"/>
    </xf>
    <xf numFmtId="0" fontId="28" fillId="15" borderId="17" xfId="0" applyFont="1" applyFill="1" applyBorder="1" applyAlignment="1">
      <alignment horizontal="center" vertical="center"/>
    </xf>
    <xf numFmtId="0" fontId="15" fillId="14" borderId="18" xfId="0" applyFont="1" applyFill="1" applyBorder="1" applyAlignment="1">
      <alignment horizontal="distributed" vertical="center"/>
    </xf>
    <xf numFmtId="0" fontId="30" fillId="15" borderId="3" xfId="0" applyFont="1" applyFill="1" applyBorder="1" applyAlignment="1" applyProtection="1">
      <alignment horizontal="center" vertical="center" shrinkToFit="1"/>
      <protection locked="0"/>
    </xf>
    <xf numFmtId="0" fontId="30" fillId="15" borderId="1" xfId="0" applyFont="1" applyFill="1" applyBorder="1" applyAlignment="1" applyProtection="1">
      <alignment horizontal="center" vertical="center" shrinkToFit="1"/>
      <protection locked="0"/>
    </xf>
    <xf numFmtId="0" fontId="13" fillId="0" borderId="0" xfId="0" applyFont="1" applyAlignment="1">
      <alignment horizontal="center" vertical="distributed" wrapText="1"/>
    </xf>
    <xf numFmtId="0" fontId="13" fillId="0" borderId="0" xfId="0" applyFont="1" applyAlignment="1">
      <alignment horizontal="center" vertical="distributed"/>
    </xf>
    <xf numFmtId="0" fontId="13" fillId="0" borderId="0" xfId="0" applyFont="1" applyAlignment="1">
      <alignment horizontal="left" vertical="top" wrapText="1"/>
    </xf>
    <xf numFmtId="0" fontId="31" fillId="0" borderId="0" xfId="0" applyFont="1" applyAlignment="1">
      <alignment horizontal="left" vertical="top" wrapText="1"/>
    </xf>
    <xf numFmtId="0" fontId="13" fillId="4" borderId="0" xfId="0" applyFont="1" applyFill="1" applyAlignment="1">
      <alignment horizontal="left" vertical="top" wrapText="1"/>
    </xf>
    <xf numFmtId="0" fontId="13" fillId="4" borderId="0" xfId="0" applyFont="1" applyFill="1" applyAlignment="1">
      <alignment horizontal="right" vertical="center" wrapText="1"/>
    </xf>
    <xf numFmtId="0" fontId="31" fillId="4" borderId="0" xfId="0" applyFont="1" applyFill="1" applyAlignment="1">
      <alignment vertical="center" wrapText="1"/>
    </xf>
    <xf numFmtId="178" fontId="13" fillId="4" borderId="0" xfId="0" applyNumberFormat="1" applyFont="1" applyFill="1" applyAlignment="1">
      <alignment horizontal="right" vertical="center" shrinkToFit="1"/>
    </xf>
    <xf numFmtId="0" fontId="13" fillId="0" borderId="0" xfId="0" applyFont="1" applyAlignment="1">
      <alignment vertical="top" wrapText="1"/>
    </xf>
    <xf numFmtId="49" fontId="13" fillId="4" borderId="0" xfId="0" applyNumberFormat="1" applyFont="1" applyFill="1" applyAlignment="1">
      <alignment horizontal="left" vertical="center" wrapText="1"/>
    </xf>
    <xf numFmtId="0" fontId="13" fillId="0" borderId="0" xfId="0" applyFont="1" applyAlignment="1">
      <alignment vertical="top"/>
    </xf>
    <xf numFmtId="0" fontId="32" fillId="0" borderId="0" xfId="0" applyFont="1" applyAlignment="1">
      <alignment horizontal="left" vertical="top" wrapText="1" indent="1"/>
    </xf>
    <xf numFmtId="0" fontId="32" fillId="0" borderId="0" xfId="0" applyFont="1" applyAlignment="1">
      <alignment horizontal="left" vertical="top" indent="1"/>
    </xf>
    <xf numFmtId="0" fontId="13" fillId="0" borderId="0" xfId="0" applyFont="1" applyAlignment="1">
      <alignment horizontal="left" vertical="distributed" indent="4"/>
    </xf>
    <xf numFmtId="0" fontId="19" fillId="0" borderId="0" xfId="0" applyFont="1" applyAlignment="1">
      <alignment horizontal="left" vertical="top" wrapText="1" indent="1"/>
    </xf>
    <xf numFmtId="0" fontId="19" fillId="0" borderId="0" xfId="0" applyFont="1" applyAlignment="1">
      <alignment horizontal="left" vertical="top" indent="1"/>
    </xf>
    <xf numFmtId="0" fontId="14" fillId="4" borderId="0" xfId="0" applyFont="1" applyFill="1" applyAlignment="1">
      <alignment horizontal="center" vertical="center"/>
    </xf>
    <xf numFmtId="0" fontId="13" fillId="4" borderId="42" xfId="0" applyFont="1" applyFill="1" applyBorder="1" applyAlignment="1">
      <alignment horizontal="center" vertical="center"/>
    </xf>
    <xf numFmtId="38" fontId="13" fillId="4" borderId="43" xfId="1" applyFont="1" applyFill="1" applyBorder="1" applyAlignment="1">
      <alignment horizontal="center" vertical="center"/>
    </xf>
    <xf numFmtId="0" fontId="13" fillId="0" borderId="0" xfId="0" applyFont="1" applyAlignment="1">
      <alignment horizontal="center" vertical="center" wrapText="1"/>
    </xf>
  </cellXfs>
  <cellStyles count="2">
    <cellStyle name="桁区切り" xfId="1" builtinId="6"/>
    <cellStyle name="標準" xfId="0" builtinId="0"/>
  </cellStyles>
  <dxfs count="1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CC99FF"/>
      <color rgb="FFDDEBF7"/>
      <color rgb="FFCC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314325</xdr:colOff>
      <xdr:row>0</xdr:row>
      <xdr:rowOff>142873</xdr:rowOff>
    </xdr:from>
    <xdr:to>
      <xdr:col>16</xdr:col>
      <xdr:colOff>9525</xdr:colOff>
      <xdr:row>138</xdr:row>
      <xdr:rowOff>104775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163050" y="142873"/>
          <a:ext cx="7239000" cy="239649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endParaRPr lang="ja-JP" altLang="ja-JP" sz="1100">
            <a:solidFill>
              <a:schemeClr val="dk1"/>
            </a:solidFill>
            <a:effectLst/>
            <a:latin typeface="+mn-lt"/>
            <a:ea typeface="+mn-ea"/>
            <a:cs typeface="+mn-cs"/>
          </a:endParaRPr>
        </a:p>
        <a:p>
          <a:pPr fontAlgn="base"/>
          <a:r>
            <a:rPr lang="ja-JP" altLang="ja-JP" sz="1100">
              <a:solidFill>
                <a:srgbClr val="002060"/>
              </a:solidFill>
              <a:effectLst/>
              <a:latin typeface="+mn-lt"/>
              <a:ea typeface="+mn-ea"/>
              <a:cs typeface="+mn-cs"/>
            </a:rPr>
            <a:t>（補助対象事業者）</a:t>
          </a:r>
        </a:p>
        <a:p>
          <a:pPr fontAlgn="base"/>
          <a:r>
            <a:rPr lang="ja-JP" altLang="ja-JP" sz="1100">
              <a:solidFill>
                <a:srgbClr val="002060"/>
              </a:solidFill>
              <a:effectLst/>
              <a:latin typeface="+mn-lt"/>
              <a:ea typeface="+mn-ea"/>
              <a:cs typeface="+mn-cs"/>
            </a:rPr>
            <a:t>第３条　補助対象事業者は、県内に事業所を有する中小企業者（以下「補助事業者」という。）とし、次の各号のいずれにも該当する者とする。</a:t>
          </a:r>
        </a:p>
        <a:p>
          <a:pPr fontAlgn="base"/>
          <a:r>
            <a:rPr lang="en-US" altLang="ja-JP" sz="1100">
              <a:solidFill>
                <a:srgbClr val="002060"/>
              </a:solidFill>
              <a:effectLst/>
              <a:latin typeface="+mn-lt"/>
              <a:ea typeface="+mn-ea"/>
              <a:cs typeface="+mn-cs"/>
            </a:rPr>
            <a:t>(1) </a:t>
          </a:r>
          <a:r>
            <a:rPr lang="ja-JP" altLang="ja-JP" sz="1100">
              <a:solidFill>
                <a:srgbClr val="002060"/>
              </a:solidFill>
              <a:effectLst/>
              <a:latin typeface="+mn-lt"/>
              <a:ea typeface="+mn-ea"/>
              <a:cs typeface="+mn-cs"/>
            </a:rPr>
            <a:t>労働基準法が適用される別表に規定する中小企業者であること。</a:t>
          </a:r>
        </a:p>
        <a:p>
          <a:pPr fontAlgn="base"/>
          <a:r>
            <a:rPr lang="en-US" altLang="ja-JP" sz="1100">
              <a:solidFill>
                <a:srgbClr val="002060"/>
              </a:solidFill>
              <a:effectLst/>
              <a:latin typeface="+mn-lt"/>
              <a:ea typeface="+mn-ea"/>
              <a:cs typeface="+mn-cs"/>
            </a:rPr>
            <a:t>(2) </a:t>
          </a:r>
          <a:r>
            <a:rPr lang="ja-JP" altLang="ja-JP" sz="1100">
              <a:solidFill>
                <a:srgbClr val="002060"/>
              </a:solidFill>
              <a:effectLst/>
              <a:latin typeface="+mn-lt"/>
              <a:ea typeface="+mn-ea"/>
              <a:cs typeface="+mn-cs"/>
            </a:rPr>
            <a:t>風俗営業等の規制及び業務の適正化等に関する法律（昭和</a:t>
          </a:r>
          <a:r>
            <a:rPr lang="en-US" altLang="ja-JP" sz="1100">
              <a:solidFill>
                <a:srgbClr val="002060"/>
              </a:solidFill>
              <a:effectLst/>
              <a:latin typeface="+mn-lt"/>
              <a:ea typeface="+mn-ea"/>
              <a:cs typeface="+mn-cs"/>
            </a:rPr>
            <a:t>23</a:t>
          </a:r>
          <a:r>
            <a:rPr lang="ja-JP" altLang="ja-JP" sz="1100">
              <a:solidFill>
                <a:srgbClr val="002060"/>
              </a:solidFill>
              <a:effectLst/>
              <a:latin typeface="+mn-lt"/>
              <a:ea typeface="+mn-ea"/>
              <a:cs typeface="+mn-cs"/>
            </a:rPr>
            <a:t>年法律第</a:t>
          </a:r>
          <a:r>
            <a:rPr lang="en-US" altLang="ja-JP" sz="1100">
              <a:solidFill>
                <a:srgbClr val="002060"/>
              </a:solidFill>
              <a:effectLst/>
              <a:latin typeface="+mn-lt"/>
              <a:ea typeface="+mn-ea"/>
              <a:cs typeface="+mn-cs"/>
            </a:rPr>
            <a:t>122</a:t>
          </a:r>
          <a:r>
            <a:rPr lang="ja-JP" altLang="ja-JP" sz="1100">
              <a:solidFill>
                <a:srgbClr val="002060"/>
              </a:solidFill>
              <a:effectLst/>
              <a:latin typeface="+mn-lt"/>
              <a:ea typeface="+mn-ea"/>
              <a:cs typeface="+mn-cs"/>
            </a:rPr>
            <a:t>号）第２条各項に規定される風俗関連営業、接待を伴う飲食等営業またはこれらの営業の一部を受託する営業を行う事業者でないこと。</a:t>
          </a:r>
        </a:p>
        <a:p>
          <a:pPr fontAlgn="base"/>
          <a:r>
            <a:rPr lang="en-US" altLang="ja-JP" sz="1100">
              <a:solidFill>
                <a:srgbClr val="002060"/>
              </a:solidFill>
              <a:effectLst/>
              <a:latin typeface="+mn-lt"/>
              <a:ea typeface="+mn-ea"/>
              <a:cs typeface="+mn-cs"/>
            </a:rPr>
            <a:t>(3) </a:t>
          </a:r>
          <a:r>
            <a:rPr lang="ja-JP" altLang="ja-JP" sz="1100">
              <a:solidFill>
                <a:srgbClr val="002060"/>
              </a:solidFill>
              <a:effectLst/>
              <a:latin typeface="+mn-lt"/>
              <a:ea typeface="+mn-ea"/>
              <a:cs typeface="+mn-cs"/>
            </a:rPr>
            <a:t>補助金交付申請日の時点で破産、清算、民事再生手続または会社更生手続開始の申立てがなされている事業者でないこと。</a:t>
          </a:r>
        </a:p>
        <a:p>
          <a:pPr fontAlgn="base"/>
          <a:r>
            <a:rPr lang="en-US" altLang="ja-JP" sz="1100">
              <a:solidFill>
                <a:srgbClr val="002060"/>
              </a:solidFill>
              <a:effectLst/>
              <a:latin typeface="+mn-lt"/>
              <a:ea typeface="+mn-ea"/>
              <a:cs typeface="+mn-cs"/>
            </a:rPr>
            <a:t>(4) </a:t>
          </a:r>
          <a:r>
            <a:rPr lang="ja-JP" altLang="en-US" sz="1100">
              <a:solidFill>
                <a:srgbClr val="002060"/>
              </a:solidFill>
              <a:effectLst/>
              <a:latin typeface="+mn-lt"/>
              <a:ea typeface="+mn-ea"/>
              <a:cs typeface="+mn-cs"/>
            </a:rPr>
            <a:t>滋賀</a:t>
          </a:r>
          <a:r>
            <a:rPr lang="ja-JP" altLang="ja-JP" sz="1100">
              <a:solidFill>
                <a:srgbClr val="002060"/>
              </a:solidFill>
              <a:effectLst/>
              <a:latin typeface="+mn-lt"/>
              <a:ea typeface="+mn-ea"/>
              <a:cs typeface="+mn-cs"/>
            </a:rPr>
            <a:t>県税に未納がないこと。</a:t>
          </a:r>
        </a:p>
        <a:p>
          <a:pPr fontAlgn="base"/>
          <a:r>
            <a:rPr lang="ja-JP" altLang="ja-JP" sz="1100">
              <a:solidFill>
                <a:srgbClr val="002060"/>
              </a:solidFill>
              <a:effectLst/>
              <a:latin typeface="+mn-lt"/>
              <a:ea typeface="+mn-ea"/>
              <a:cs typeface="+mn-cs"/>
            </a:rPr>
            <a:t>２　前項の規定にかかわらず、補助金の交付の申請をした者またはその役員等が次の各号に該当する者である場合は補助対象としないものとする。</a:t>
          </a:r>
        </a:p>
        <a:p>
          <a:pPr fontAlgn="base"/>
          <a:r>
            <a:rPr lang="en-US" altLang="ja-JP" sz="1100">
              <a:solidFill>
                <a:srgbClr val="002060"/>
              </a:solidFill>
              <a:effectLst/>
              <a:latin typeface="+mn-lt"/>
              <a:ea typeface="+mn-ea"/>
              <a:cs typeface="+mn-cs"/>
            </a:rPr>
            <a:t>(1) </a:t>
          </a:r>
          <a:r>
            <a:rPr lang="ja-JP" altLang="ja-JP" sz="1100">
              <a:solidFill>
                <a:srgbClr val="002060"/>
              </a:solidFill>
              <a:effectLst/>
              <a:latin typeface="+mn-lt"/>
              <a:ea typeface="+mn-ea"/>
              <a:cs typeface="+mn-cs"/>
            </a:rPr>
            <a:t>暴力団（暴力団員による不当な行為の防止等に関する法律（平成</a:t>
          </a:r>
          <a:r>
            <a:rPr lang="en-US" altLang="ja-JP" sz="1100">
              <a:solidFill>
                <a:srgbClr val="002060"/>
              </a:solidFill>
              <a:effectLst/>
              <a:latin typeface="+mn-lt"/>
              <a:ea typeface="+mn-ea"/>
              <a:cs typeface="+mn-cs"/>
            </a:rPr>
            <a:t>3</a:t>
          </a:r>
          <a:r>
            <a:rPr lang="ja-JP" altLang="ja-JP" sz="1100">
              <a:solidFill>
                <a:srgbClr val="002060"/>
              </a:solidFill>
              <a:effectLst/>
              <a:latin typeface="+mn-lt"/>
              <a:ea typeface="+mn-ea"/>
              <a:cs typeface="+mn-cs"/>
            </a:rPr>
            <a:t>年法律第</a:t>
          </a:r>
          <a:r>
            <a:rPr lang="en-US" altLang="ja-JP" sz="1100">
              <a:solidFill>
                <a:srgbClr val="002060"/>
              </a:solidFill>
              <a:effectLst/>
              <a:latin typeface="+mn-lt"/>
              <a:ea typeface="+mn-ea"/>
              <a:cs typeface="+mn-cs"/>
            </a:rPr>
            <a:t>77</a:t>
          </a:r>
          <a:r>
            <a:rPr lang="ja-JP" altLang="ja-JP" sz="1100">
              <a:solidFill>
                <a:srgbClr val="002060"/>
              </a:solidFill>
              <a:effectLst/>
              <a:latin typeface="+mn-lt"/>
              <a:ea typeface="+mn-ea"/>
              <a:cs typeface="+mn-cs"/>
            </a:rPr>
            <a:t>号。以下「暴力団対策法」という。）第２条第２号に規定する暴力団をいう。以下同じ。）</a:t>
          </a:r>
        </a:p>
        <a:p>
          <a:pPr fontAlgn="base"/>
          <a:r>
            <a:rPr lang="en-US" altLang="ja-JP" sz="1100">
              <a:solidFill>
                <a:srgbClr val="002060"/>
              </a:solidFill>
              <a:effectLst/>
              <a:latin typeface="+mn-lt"/>
              <a:ea typeface="+mn-ea"/>
              <a:cs typeface="+mn-cs"/>
            </a:rPr>
            <a:t>(2) </a:t>
          </a:r>
          <a:r>
            <a:rPr lang="ja-JP" altLang="ja-JP" sz="1100">
              <a:solidFill>
                <a:srgbClr val="002060"/>
              </a:solidFill>
              <a:effectLst/>
              <a:latin typeface="+mn-lt"/>
              <a:ea typeface="+mn-ea"/>
              <a:cs typeface="+mn-cs"/>
            </a:rPr>
            <a:t>暴力団員（暴力団対策法第２条第６号に規定する暴力団員をいう。以下同じ。）</a:t>
          </a:r>
        </a:p>
        <a:p>
          <a:pPr fontAlgn="base"/>
          <a:r>
            <a:rPr lang="en-US" altLang="ja-JP" sz="1100">
              <a:solidFill>
                <a:srgbClr val="002060"/>
              </a:solidFill>
              <a:effectLst/>
              <a:latin typeface="+mn-lt"/>
              <a:ea typeface="+mn-ea"/>
              <a:cs typeface="+mn-cs"/>
            </a:rPr>
            <a:t>(3) </a:t>
          </a:r>
          <a:r>
            <a:rPr lang="ja-JP" altLang="ja-JP" sz="1100">
              <a:solidFill>
                <a:srgbClr val="002060"/>
              </a:solidFill>
              <a:effectLst/>
              <a:latin typeface="+mn-lt"/>
              <a:ea typeface="+mn-ea"/>
              <a:cs typeface="+mn-cs"/>
            </a:rPr>
            <a:t>自己、自社もしくは第三者の不正の利益を図る目的または第三者に損害を加える目的をもって、暴力団または暴力団員を利用している者</a:t>
          </a:r>
        </a:p>
        <a:p>
          <a:pPr fontAlgn="base"/>
          <a:r>
            <a:rPr lang="en-US" altLang="ja-JP" sz="1100">
              <a:solidFill>
                <a:srgbClr val="002060"/>
              </a:solidFill>
              <a:effectLst/>
              <a:latin typeface="+mn-lt"/>
              <a:ea typeface="+mn-ea"/>
              <a:cs typeface="+mn-cs"/>
            </a:rPr>
            <a:t>(4) </a:t>
          </a:r>
          <a:r>
            <a:rPr lang="ja-JP" altLang="ja-JP" sz="1100">
              <a:solidFill>
                <a:srgbClr val="002060"/>
              </a:solidFill>
              <a:effectLst/>
              <a:latin typeface="+mn-lt"/>
              <a:ea typeface="+mn-ea"/>
              <a:cs typeface="+mn-cs"/>
            </a:rPr>
            <a:t>暴力団または暴力団員に対して資金等を供給し、または便宜を供与するなど直接的あるいは積極的に暴力団の維持、運営に協力し、もしくは関与している者</a:t>
          </a:r>
        </a:p>
        <a:p>
          <a:pPr fontAlgn="base"/>
          <a:r>
            <a:rPr lang="en-US" altLang="ja-JP" sz="1100">
              <a:solidFill>
                <a:srgbClr val="002060"/>
              </a:solidFill>
              <a:effectLst/>
              <a:latin typeface="+mn-lt"/>
              <a:ea typeface="+mn-ea"/>
              <a:cs typeface="+mn-cs"/>
            </a:rPr>
            <a:t>(5) </a:t>
          </a:r>
          <a:r>
            <a:rPr lang="ja-JP" altLang="ja-JP" sz="1100">
              <a:solidFill>
                <a:srgbClr val="002060"/>
              </a:solidFill>
              <a:effectLst/>
              <a:latin typeface="+mn-lt"/>
              <a:ea typeface="+mn-ea"/>
              <a:cs typeface="+mn-cs"/>
            </a:rPr>
            <a:t>暴力団または暴力団員と社会的に</a:t>
          </a:r>
          <a:r>
            <a:rPr lang="ja-JP" altLang="en-US" sz="1100">
              <a:solidFill>
                <a:srgbClr val="002060"/>
              </a:solidFill>
              <a:effectLst/>
              <a:latin typeface="+mn-lt"/>
              <a:ea typeface="+mn-ea"/>
              <a:cs typeface="+mn-cs"/>
            </a:rPr>
            <a:t>非難</a:t>
          </a:r>
          <a:r>
            <a:rPr lang="ja-JP" altLang="ja-JP" sz="1100">
              <a:solidFill>
                <a:srgbClr val="002060"/>
              </a:solidFill>
              <a:effectLst/>
              <a:latin typeface="+mn-lt"/>
              <a:ea typeface="+mn-ea"/>
              <a:cs typeface="+mn-cs"/>
            </a:rPr>
            <a:t>されるべき関係を有している者</a:t>
          </a:r>
        </a:p>
        <a:p>
          <a:pPr fontAlgn="base"/>
          <a:r>
            <a:rPr lang="en-US" altLang="ja-JP" sz="1100">
              <a:solidFill>
                <a:srgbClr val="002060"/>
              </a:solidFill>
              <a:effectLst/>
              <a:latin typeface="+mn-lt"/>
              <a:ea typeface="+mn-ea"/>
              <a:cs typeface="+mn-cs"/>
            </a:rPr>
            <a:t>(6) </a:t>
          </a:r>
          <a:r>
            <a:rPr lang="ja-JP" altLang="ja-JP" sz="1100">
              <a:solidFill>
                <a:srgbClr val="002060"/>
              </a:solidFill>
              <a:effectLst/>
              <a:latin typeface="+mn-lt"/>
              <a:ea typeface="+mn-ea"/>
              <a:cs typeface="+mn-cs"/>
            </a:rPr>
            <a:t>前各号のいずれかに該当する者であることを知りながら、これを不当に利用するなどしている者</a:t>
          </a:r>
        </a:p>
        <a:p>
          <a:pPr fontAlgn="base"/>
          <a:r>
            <a:rPr lang="en-US" altLang="ja-JP" sz="1100">
              <a:solidFill>
                <a:srgbClr val="002060"/>
              </a:solidFill>
              <a:effectLst/>
              <a:latin typeface="+mn-lt"/>
              <a:ea typeface="+mn-ea"/>
              <a:cs typeface="+mn-cs"/>
            </a:rPr>
            <a:t>(7) </a:t>
          </a:r>
          <a:r>
            <a:rPr lang="ja-JP" altLang="ja-JP" sz="1100">
              <a:solidFill>
                <a:srgbClr val="002060"/>
              </a:solidFill>
              <a:effectLst/>
              <a:latin typeface="+mn-lt"/>
              <a:ea typeface="+mn-ea"/>
              <a:cs typeface="+mn-cs"/>
            </a:rPr>
            <a:t>第２号から前号までに掲げる者が、その経営に実質的に関与している者</a:t>
          </a:r>
        </a:p>
        <a:p>
          <a:pPr fontAlgn="base"/>
          <a:endParaRPr lang="ja-JP" altLang="ja-JP" sz="1100">
            <a:solidFill>
              <a:schemeClr val="dk1"/>
            </a:solidFill>
            <a:effectLst/>
            <a:latin typeface="+mn-lt"/>
            <a:ea typeface="+mn-ea"/>
            <a:cs typeface="+mn-cs"/>
          </a:endParaRPr>
        </a:p>
        <a:p>
          <a:endParaRPr kumimoji="1" lang="ja-JP" altLang="en-US" sz="1100"/>
        </a:p>
      </xdr:txBody>
    </xdr:sp>
    <xdr:clientData/>
  </xdr:twoCellAnchor>
  <xdr:twoCellAnchor>
    <xdr:from>
      <xdr:col>5</xdr:col>
      <xdr:colOff>247650</xdr:colOff>
      <xdr:row>1</xdr:row>
      <xdr:rowOff>133350</xdr:rowOff>
    </xdr:from>
    <xdr:to>
      <xdr:col>17</xdr:col>
      <xdr:colOff>1904</xdr:colOff>
      <xdr:row>30</xdr:row>
      <xdr:rowOff>133350</xdr:rowOff>
    </xdr:to>
    <xdr:sp macro="" textlink="">
      <xdr:nvSpPr>
        <xdr:cNvPr id="4" name="正方形/長方形 3">
          <a:extLst>
            <a:ext uri="{FF2B5EF4-FFF2-40B4-BE49-F238E27FC236}">
              <a16:creationId xmlns:a16="http://schemas.microsoft.com/office/drawing/2014/main" id="{6F1F6F40-4E78-4476-AC3C-72D559E0FA16}"/>
            </a:ext>
          </a:extLst>
        </xdr:cNvPr>
        <xdr:cNvSpPr/>
      </xdr:nvSpPr>
      <xdr:spPr>
        <a:xfrm>
          <a:off x="9096375" y="295275"/>
          <a:ext cx="7545704" cy="497205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w="25400">
              <a:solidFill>
                <a:srgbClr val="FF0000"/>
              </a:solidFill>
              <a:prstDash val="sysDash"/>
            </a:ln>
            <a:solidFill>
              <a:schemeClr val="lt1">
                <a:alpha val="97000"/>
              </a:schemeClr>
            </a:solidFill>
          </a:endParaRPr>
        </a:p>
      </xdr:txBody>
    </xdr:sp>
    <xdr:clientData/>
  </xdr:twoCellAnchor>
  <xdr:twoCellAnchor>
    <xdr:from>
      <xdr:col>3</xdr:col>
      <xdr:colOff>2188845</xdr:colOff>
      <xdr:row>8</xdr:row>
      <xdr:rowOff>133350</xdr:rowOff>
    </xdr:from>
    <xdr:to>
      <xdr:col>4</xdr:col>
      <xdr:colOff>548640</xdr:colOff>
      <xdr:row>30</xdr:row>
      <xdr:rowOff>41909</xdr:rowOff>
    </xdr:to>
    <xdr:sp macro="" textlink="">
      <xdr:nvSpPr>
        <xdr:cNvPr id="5" name="吹き出し: 右矢印 4">
          <a:extLst>
            <a:ext uri="{FF2B5EF4-FFF2-40B4-BE49-F238E27FC236}">
              <a16:creationId xmlns:a16="http://schemas.microsoft.com/office/drawing/2014/main" id="{2C15635B-B625-4E17-BBBC-FA22045AFCD6}"/>
            </a:ext>
          </a:extLst>
        </xdr:cNvPr>
        <xdr:cNvSpPr/>
      </xdr:nvSpPr>
      <xdr:spPr>
        <a:xfrm>
          <a:off x="7999095" y="1428750"/>
          <a:ext cx="712470" cy="3747134"/>
        </a:xfrm>
        <a:prstGeom prst="rightArrowCallout">
          <a:avLst>
            <a:gd name="adj1" fmla="val 58735"/>
            <a:gd name="adj2" fmla="val 52711"/>
            <a:gd name="adj3" fmla="val 25000"/>
            <a:gd name="adj4" fmla="val 64977"/>
          </a:avLst>
        </a:prstGeom>
        <a:solidFill>
          <a:schemeClr val="bg1"/>
        </a:solidFill>
        <a:ln w="3492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2400">
              <a:ln>
                <a:solidFill>
                  <a:srgbClr val="FF0000"/>
                </a:solidFill>
              </a:ln>
            </a:rPr>
            <a:t>　該当するか必ず確認！</a:t>
          </a:r>
        </a:p>
      </xdr:txBody>
    </xdr:sp>
    <xdr:clientData/>
  </xdr:twoCellAnchor>
  <xdr:twoCellAnchor>
    <xdr:from>
      <xdr:col>2</xdr:col>
      <xdr:colOff>2857500</xdr:colOff>
      <xdr:row>9</xdr:row>
      <xdr:rowOff>352425</xdr:rowOff>
    </xdr:from>
    <xdr:to>
      <xdr:col>5</xdr:col>
      <xdr:colOff>114300</xdr:colOff>
      <xdr:row>21</xdr:row>
      <xdr:rowOff>47625</xdr:rowOff>
    </xdr:to>
    <xdr:cxnSp macro="">
      <xdr:nvCxnSpPr>
        <xdr:cNvPr id="6" name="直線矢印コネクタ 5">
          <a:extLst>
            <a:ext uri="{FF2B5EF4-FFF2-40B4-BE49-F238E27FC236}">
              <a16:creationId xmlns:a16="http://schemas.microsoft.com/office/drawing/2014/main" id="{FB82FE2F-5F52-4483-A2B2-2C3B86197B3D}"/>
            </a:ext>
          </a:extLst>
        </xdr:cNvPr>
        <xdr:cNvCxnSpPr/>
      </xdr:nvCxnSpPr>
      <xdr:spPr>
        <a:xfrm>
          <a:off x="3876675" y="1895475"/>
          <a:ext cx="5086350" cy="1952625"/>
        </a:xfrm>
        <a:prstGeom prst="straightConnector1">
          <a:avLst/>
        </a:prstGeom>
        <a:ln>
          <a:headEnd type="none" w="med" len="med"/>
          <a:tailEnd type="triangle" w="lg" len="lg"/>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39158</xdr:colOff>
      <xdr:row>51</xdr:row>
      <xdr:rowOff>47625</xdr:rowOff>
    </xdr:from>
    <xdr:to>
      <xdr:col>42</xdr:col>
      <xdr:colOff>239183</xdr:colOff>
      <xdr:row>52</xdr:row>
      <xdr:rowOff>133350</xdr:rowOff>
    </xdr:to>
    <xdr:sp macro="" textlink="">
      <xdr:nvSpPr>
        <xdr:cNvPr id="2" name="大かっこ 1">
          <a:extLst>
            <a:ext uri="{FF2B5EF4-FFF2-40B4-BE49-F238E27FC236}">
              <a16:creationId xmlns:a16="http://schemas.microsoft.com/office/drawing/2014/main" id="{950DE160-0CB0-48B3-8855-0EEA1EB774C6}"/>
            </a:ext>
          </a:extLst>
        </xdr:cNvPr>
        <xdr:cNvSpPr/>
      </xdr:nvSpPr>
      <xdr:spPr>
        <a:xfrm>
          <a:off x="13088408" y="111855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35</xdr:row>
      <xdr:rowOff>47625</xdr:rowOff>
    </xdr:from>
    <xdr:to>
      <xdr:col>42</xdr:col>
      <xdr:colOff>239183</xdr:colOff>
      <xdr:row>36</xdr:row>
      <xdr:rowOff>133350</xdr:rowOff>
    </xdr:to>
    <xdr:sp macro="" textlink="">
      <xdr:nvSpPr>
        <xdr:cNvPr id="3" name="大かっこ 2">
          <a:extLst>
            <a:ext uri="{FF2B5EF4-FFF2-40B4-BE49-F238E27FC236}">
              <a16:creationId xmlns:a16="http://schemas.microsoft.com/office/drawing/2014/main" id="{45FAF150-748C-476E-8187-34610A55027E}"/>
            </a:ext>
          </a:extLst>
        </xdr:cNvPr>
        <xdr:cNvSpPr/>
      </xdr:nvSpPr>
      <xdr:spPr>
        <a:xfrm>
          <a:off x="13088408" y="80613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43</xdr:row>
      <xdr:rowOff>47625</xdr:rowOff>
    </xdr:from>
    <xdr:to>
      <xdr:col>42</xdr:col>
      <xdr:colOff>239183</xdr:colOff>
      <xdr:row>44</xdr:row>
      <xdr:rowOff>133350</xdr:rowOff>
    </xdr:to>
    <xdr:sp macro="" textlink="">
      <xdr:nvSpPr>
        <xdr:cNvPr id="4" name="大かっこ 3">
          <a:extLst>
            <a:ext uri="{FF2B5EF4-FFF2-40B4-BE49-F238E27FC236}">
              <a16:creationId xmlns:a16="http://schemas.microsoft.com/office/drawing/2014/main" id="{E6F0057B-401F-4CAD-A666-DFD1D1C39048}"/>
            </a:ext>
          </a:extLst>
        </xdr:cNvPr>
        <xdr:cNvSpPr/>
      </xdr:nvSpPr>
      <xdr:spPr>
        <a:xfrm>
          <a:off x="13088408" y="96361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51</xdr:row>
      <xdr:rowOff>47625</xdr:rowOff>
    </xdr:from>
    <xdr:to>
      <xdr:col>42</xdr:col>
      <xdr:colOff>239183</xdr:colOff>
      <xdr:row>52</xdr:row>
      <xdr:rowOff>133350</xdr:rowOff>
    </xdr:to>
    <xdr:sp macro="" textlink="">
      <xdr:nvSpPr>
        <xdr:cNvPr id="5" name="大かっこ 4">
          <a:extLst>
            <a:ext uri="{FF2B5EF4-FFF2-40B4-BE49-F238E27FC236}">
              <a16:creationId xmlns:a16="http://schemas.microsoft.com/office/drawing/2014/main" id="{CF682A1E-18D3-43B8-9901-1F44D1CFD6EE}"/>
            </a:ext>
          </a:extLst>
        </xdr:cNvPr>
        <xdr:cNvSpPr/>
      </xdr:nvSpPr>
      <xdr:spPr>
        <a:xfrm>
          <a:off x="13088408" y="111855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43</xdr:row>
      <xdr:rowOff>47625</xdr:rowOff>
    </xdr:from>
    <xdr:to>
      <xdr:col>42</xdr:col>
      <xdr:colOff>239183</xdr:colOff>
      <xdr:row>44</xdr:row>
      <xdr:rowOff>133350</xdr:rowOff>
    </xdr:to>
    <xdr:sp macro="" textlink="">
      <xdr:nvSpPr>
        <xdr:cNvPr id="6" name="大かっこ 5">
          <a:extLst>
            <a:ext uri="{FF2B5EF4-FFF2-40B4-BE49-F238E27FC236}">
              <a16:creationId xmlns:a16="http://schemas.microsoft.com/office/drawing/2014/main" id="{A0669191-8D8A-44A8-9DA1-A713834448C0}"/>
            </a:ext>
          </a:extLst>
        </xdr:cNvPr>
        <xdr:cNvSpPr/>
      </xdr:nvSpPr>
      <xdr:spPr>
        <a:xfrm>
          <a:off x="13024908" y="8066617"/>
          <a:ext cx="958850" cy="289983"/>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51</xdr:row>
      <xdr:rowOff>47625</xdr:rowOff>
    </xdr:from>
    <xdr:to>
      <xdr:col>42</xdr:col>
      <xdr:colOff>239183</xdr:colOff>
      <xdr:row>52</xdr:row>
      <xdr:rowOff>133350</xdr:rowOff>
    </xdr:to>
    <xdr:sp macro="" textlink="">
      <xdr:nvSpPr>
        <xdr:cNvPr id="7" name="大かっこ 6">
          <a:extLst>
            <a:ext uri="{FF2B5EF4-FFF2-40B4-BE49-F238E27FC236}">
              <a16:creationId xmlns:a16="http://schemas.microsoft.com/office/drawing/2014/main" id="{4EA3081D-39F8-42AE-93B1-67911147C481}"/>
            </a:ext>
          </a:extLst>
        </xdr:cNvPr>
        <xdr:cNvSpPr/>
      </xdr:nvSpPr>
      <xdr:spPr>
        <a:xfrm>
          <a:off x="13024908" y="8066617"/>
          <a:ext cx="958850" cy="289983"/>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54</xdr:row>
      <xdr:rowOff>47625</xdr:rowOff>
    </xdr:from>
    <xdr:to>
      <xdr:col>42</xdr:col>
      <xdr:colOff>239183</xdr:colOff>
      <xdr:row>55</xdr:row>
      <xdr:rowOff>133350</xdr:rowOff>
    </xdr:to>
    <xdr:sp macro="" textlink="">
      <xdr:nvSpPr>
        <xdr:cNvPr id="8" name="大かっこ 7">
          <a:extLst>
            <a:ext uri="{FF2B5EF4-FFF2-40B4-BE49-F238E27FC236}">
              <a16:creationId xmlns:a16="http://schemas.microsoft.com/office/drawing/2014/main" id="{D8F5012F-A41F-4B7A-A1E7-66D8BEB5BC95}"/>
            </a:ext>
          </a:extLst>
        </xdr:cNvPr>
        <xdr:cNvSpPr/>
      </xdr:nvSpPr>
      <xdr:spPr>
        <a:xfrm>
          <a:off x="13107458" y="11249025"/>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38</xdr:row>
      <xdr:rowOff>47625</xdr:rowOff>
    </xdr:from>
    <xdr:to>
      <xdr:col>42</xdr:col>
      <xdr:colOff>239183</xdr:colOff>
      <xdr:row>39</xdr:row>
      <xdr:rowOff>133350</xdr:rowOff>
    </xdr:to>
    <xdr:sp macro="" textlink="">
      <xdr:nvSpPr>
        <xdr:cNvPr id="9" name="大かっこ 8">
          <a:extLst>
            <a:ext uri="{FF2B5EF4-FFF2-40B4-BE49-F238E27FC236}">
              <a16:creationId xmlns:a16="http://schemas.microsoft.com/office/drawing/2014/main" id="{55AFEBE9-5B60-4F5D-8B9E-3A409FBF3C5F}"/>
            </a:ext>
          </a:extLst>
        </xdr:cNvPr>
        <xdr:cNvSpPr/>
      </xdr:nvSpPr>
      <xdr:spPr>
        <a:xfrm>
          <a:off x="13107458" y="8077200"/>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46</xdr:row>
      <xdr:rowOff>47625</xdr:rowOff>
    </xdr:from>
    <xdr:to>
      <xdr:col>42</xdr:col>
      <xdr:colOff>239183</xdr:colOff>
      <xdr:row>47</xdr:row>
      <xdr:rowOff>133350</xdr:rowOff>
    </xdr:to>
    <xdr:sp macro="" textlink="">
      <xdr:nvSpPr>
        <xdr:cNvPr id="10" name="大かっこ 9">
          <a:extLst>
            <a:ext uri="{FF2B5EF4-FFF2-40B4-BE49-F238E27FC236}">
              <a16:creationId xmlns:a16="http://schemas.microsoft.com/office/drawing/2014/main" id="{22C7B8E8-4142-49D1-BA88-45B78E5AAA7A}"/>
            </a:ext>
          </a:extLst>
        </xdr:cNvPr>
        <xdr:cNvSpPr/>
      </xdr:nvSpPr>
      <xdr:spPr>
        <a:xfrm>
          <a:off x="13107458" y="9677400"/>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54</xdr:row>
      <xdr:rowOff>47625</xdr:rowOff>
    </xdr:from>
    <xdr:to>
      <xdr:col>42</xdr:col>
      <xdr:colOff>239183</xdr:colOff>
      <xdr:row>55</xdr:row>
      <xdr:rowOff>133350</xdr:rowOff>
    </xdr:to>
    <xdr:sp macro="" textlink="">
      <xdr:nvSpPr>
        <xdr:cNvPr id="11" name="大かっこ 10">
          <a:extLst>
            <a:ext uri="{FF2B5EF4-FFF2-40B4-BE49-F238E27FC236}">
              <a16:creationId xmlns:a16="http://schemas.microsoft.com/office/drawing/2014/main" id="{ED4D2A76-80D3-4E23-B071-00A3120B3933}"/>
            </a:ext>
          </a:extLst>
        </xdr:cNvPr>
        <xdr:cNvSpPr/>
      </xdr:nvSpPr>
      <xdr:spPr>
        <a:xfrm>
          <a:off x="13107458" y="11249025"/>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46</xdr:row>
      <xdr:rowOff>47625</xdr:rowOff>
    </xdr:from>
    <xdr:to>
      <xdr:col>42</xdr:col>
      <xdr:colOff>239183</xdr:colOff>
      <xdr:row>47</xdr:row>
      <xdr:rowOff>133350</xdr:rowOff>
    </xdr:to>
    <xdr:sp macro="" textlink="">
      <xdr:nvSpPr>
        <xdr:cNvPr id="12" name="大かっこ 11">
          <a:extLst>
            <a:ext uri="{FF2B5EF4-FFF2-40B4-BE49-F238E27FC236}">
              <a16:creationId xmlns:a16="http://schemas.microsoft.com/office/drawing/2014/main" id="{4B50B202-32E9-4D28-9309-60AC9434A15B}"/>
            </a:ext>
          </a:extLst>
        </xdr:cNvPr>
        <xdr:cNvSpPr/>
      </xdr:nvSpPr>
      <xdr:spPr>
        <a:xfrm>
          <a:off x="13107458" y="9677400"/>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54</xdr:row>
      <xdr:rowOff>47625</xdr:rowOff>
    </xdr:from>
    <xdr:to>
      <xdr:col>42</xdr:col>
      <xdr:colOff>239183</xdr:colOff>
      <xdr:row>55</xdr:row>
      <xdr:rowOff>133350</xdr:rowOff>
    </xdr:to>
    <xdr:sp macro="" textlink="">
      <xdr:nvSpPr>
        <xdr:cNvPr id="13" name="大かっこ 12">
          <a:extLst>
            <a:ext uri="{FF2B5EF4-FFF2-40B4-BE49-F238E27FC236}">
              <a16:creationId xmlns:a16="http://schemas.microsoft.com/office/drawing/2014/main" id="{D077EB93-626D-42CB-B24E-22D1054E048C}"/>
            </a:ext>
          </a:extLst>
        </xdr:cNvPr>
        <xdr:cNvSpPr/>
      </xdr:nvSpPr>
      <xdr:spPr>
        <a:xfrm>
          <a:off x="13107458" y="11249025"/>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51</xdr:row>
      <xdr:rowOff>47625</xdr:rowOff>
    </xdr:from>
    <xdr:to>
      <xdr:col>42</xdr:col>
      <xdr:colOff>239183</xdr:colOff>
      <xdr:row>52</xdr:row>
      <xdr:rowOff>133350</xdr:rowOff>
    </xdr:to>
    <xdr:sp macro="" textlink="">
      <xdr:nvSpPr>
        <xdr:cNvPr id="14" name="大かっこ 13">
          <a:extLst>
            <a:ext uri="{FF2B5EF4-FFF2-40B4-BE49-F238E27FC236}">
              <a16:creationId xmlns:a16="http://schemas.microsoft.com/office/drawing/2014/main" id="{57052BD8-D43A-4ED6-BF20-9C20F88A9DB5}"/>
            </a:ext>
          </a:extLst>
        </xdr:cNvPr>
        <xdr:cNvSpPr/>
      </xdr:nvSpPr>
      <xdr:spPr>
        <a:xfrm>
          <a:off x="13107458" y="10658475"/>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35</xdr:row>
      <xdr:rowOff>47625</xdr:rowOff>
    </xdr:from>
    <xdr:to>
      <xdr:col>42</xdr:col>
      <xdr:colOff>239183</xdr:colOff>
      <xdr:row>36</xdr:row>
      <xdr:rowOff>133350</xdr:rowOff>
    </xdr:to>
    <xdr:sp macro="" textlink="">
      <xdr:nvSpPr>
        <xdr:cNvPr id="15" name="大かっこ 14">
          <a:extLst>
            <a:ext uri="{FF2B5EF4-FFF2-40B4-BE49-F238E27FC236}">
              <a16:creationId xmlns:a16="http://schemas.microsoft.com/office/drawing/2014/main" id="{A38B8616-B44F-43BF-855B-DE7D06D4DF63}"/>
            </a:ext>
          </a:extLst>
        </xdr:cNvPr>
        <xdr:cNvSpPr/>
      </xdr:nvSpPr>
      <xdr:spPr>
        <a:xfrm>
          <a:off x="13107458" y="7486650"/>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43</xdr:row>
      <xdr:rowOff>47625</xdr:rowOff>
    </xdr:from>
    <xdr:to>
      <xdr:col>42</xdr:col>
      <xdr:colOff>239183</xdr:colOff>
      <xdr:row>44</xdr:row>
      <xdr:rowOff>133350</xdr:rowOff>
    </xdr:to>
    <xdr:sp macro="" textlink="">
      <xdr:nvSpPr>
        <xdr:cNvPr id="16" name="大かっこ 15">
          <a:extLst>
            <a:ext uri="{FF2B5EF4-FFF2-40B4-BE49-F238E27FC236}">
              <a16:creationId xmlns:a16="http://schemas.microsoft.com/office/drawing/2014/main" id="{4316BB31-5A50-476F-8F95-5D41E19FFDCB}"/>
            </a:ext>
          </a:extLst>
        </xdr:cNvPr>
        <xdr:cNvSpPr/>
      </xdr:nvSpPr>
      <xdr:spPr>
        <a:xfrm>
          <a:off x="13107458" y="9086850"/>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51</xdr:row>
      <xdr:rowOff>47625</xdr:rowOff>
    </xdr:from>
    <xdr:to>
      <xdr:col>42</xdr:col>
      <xdr:colOff>239183</xdr:colOff>
      <xdr:row>52</xdr:row>
      <xdr:rowOff>133350</xdr:rowOff>
    </xdr:to>
    <xdr:sp macro="" textlink="">
      <xdr:nvSpPr>
        <xdr:cNvPr id="17" name="大かっこ 16">
          <a:extLst>
            <a:ext uri="{FF2B5EF4-FFF2-40B4-BE49-F238E27FC236}">
              <a16:creationId xmlns:a16="http://schemas.microsoft.com/office/drawing/2014/main" id="{01B48A8D-DD23-4126-BF19-5FBFF83FBF2B}"/>
            </a:ext>
          </a:extLst>
        </xdr:cNvPr>
        <xdr:cNvSpPr/>
      </xdr:nvSpPr>
      <xdr:spPr>
        <a:xfrm>
          <a:off x="13107458" y="10658475"/>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43</xdr:row>
      <xdr:rowOff>47625</xdr:rowOff>
    </xdr:from>
    <xdr:to>
      <xdr:col>42</xdr:col>
      <xdr:colOff>239183</xdr:colOff>
      <xdr:row>44</xdr:row>
      <xdr:rowOff>133350</xdr:rowOff>
    </xdr:to>
    <xdr:sp macro="" textlink="">
      <xdr:nvSpPr>
        <xdr:cNvPr id="18" name="大かっこ 17">
          <a:extLst>
            <a:ext uri="{FF2B5EF4-FFF2-40B4-BE49-F238E27FC236}">
              <a16:creationId xmlns:a16="http://schemas.microsoft.com/office/drawing/2014/main" id="{73A679DF-1BB9-4CA9-BB0B-3AAB070144B8}"/>
            </a:ext>
          </a:extLst>
        </xdr:cNvPr>
        <xdr:cNvSpPr/>
      </xdr:nvSpPr>
      <xdr:spPr>
        <a:xfrm>
          <a:off x="13107458" y="9086850"/>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51</xdr:row>
      <xdr:rowOff>47625</xdr:rowOff>
    </xdr:from>
    <xdr:to>
      <xdr:col>42</xdr:col>
      <xdr:colOff>239183</xdr:colOff>
      <xdr:row>52</xdr:row>
      <xdr:rowOff>133350</xdr:rowOff>
    </xdr:to>
    <xdr:sp macro="" textlink="">
      <xdr:nvSpPr>
        <xdr:cNvPr id="19" name="大かっこ 18">
          <a:extLst>
            <a:ext uri="{FF2B5EF4-FFF2-40B4-BE49-F238E27FC236}">
              <a16:creationId xmlns:a16="http://schemas.microsoft.com/office/drawing/2014/main" id="{A89357C0-7B2F-487C-B89A-B61FF00FCC2C}"/>
            </a:ext>
          </a:extLst>
        </xdr:cNvPr>
        <xdr:cNvSpPr/>
      </xdr:nvSpPr>
      <xdr:spPr>
        <a:xfrm>
          <a:off x="13107458" y="10658475"/>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39158</xdr:colOff>
      <xdr:row>38</xdr:row>
      <xdr:rowOff>47625</xdr:rowOff>
    </xdr:from>
    <xdr:to>
      <xdr:col>42</xdr:col>
      <xdr:colOff>464343</xdr:colOff>
      <xdr:row>39</xdr:row>
      <xdr:rowOff>133350</xdr:rowOff>
    </xdr:to>
    <xdr:sp macro="" textlink="">
      <xdr:nvSpPr>
        <xdr:cNvPr id="2" name="大かっこ 1">
          <a:extLst>
            <a:ext uri="{FF2B5EF4-FFF2-40B4-BE49-F238E27FC236}">
              <a16:creationId xmlns:a16="http://schemas.microsoft.com/office/drawing/2014/main" id="{0D1F63FF-78EE-473D-93A6-510A8DA402D1}"/>
            </a:ext>
          </a:extLst>
        </xdr:cNvPr>
        <xdr:cNvSpPr/>
      </xdr:nvSpPr>
      <xdr:spPr>
        <a:xfrm>
          <a:off x="13056658" y="8245475"/>
          <a:ext cx="119353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46</xdr:row>
      <xdr:rowOff>47625</xdr:rowOff>
    </xdr:from>
    <xdr:to>
      <xdr:col>42</xdr:col>
      <xdr:colOff>464343</xdr:colOff>
      <xdr:row>47</xdr:row>
      <xdr:rowOff>133350</xdr:rowOff>
    </xdr:to>
    <xdr:sp macro="" textlink="">
      <xdr:nvSpPr>
        <xdr:cNvPr id="3" name="大かっこ 2">
          <a:extLst>
            <a:ext uri="{FF2B5EF4-FFF2-40B4-BE49-F238E27FC236}">
              <a16:creationId xmlns:a16="http://schemas.microsoft.com/office/drawing/2014/main" id="{8BE31042-8739-47C8-9EF3-650844D1F3DD}"/>
            </a:ext>
          </a:extLst>
        </xdr:cNvPr>
        <xdr:cNvSpPr/>
      </xdr:nvSpPr>
      <xdr:spPr>
        <a:xfrm>
          <a:off x="13056658" y="9820275"/>
          <a:ext cx="119353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54</xdr:row>
      <xdr:rowOff>47625</xdr:rowOff>
    </xdr:from>
    <xdr:to>
      <xdr:col>42</xdr:col>
      <xdr:colOff>464343</xdr:colOff>
      <xdr:row>55</xdr:row>
      <xdr:rowOff>133350</xdr:rowOff>
    </xdr:to>
    <xdr:sp macro="" textlink="">
      <xdr:nvSpPr>
        <xdr:cNvPr id="4" name="大かっこ 3">
          <a:extLst>
            <a:ext uri="{FF2B5EF4-FFF2-40B4-BE49-F238E27FC236}">
              <a16:creationId xmlns:a16="http://schemas.microsoft.com/office/drawing/2014/main" id="{C6368D0D-28B5-4C5C-8A44-7A31CC6ED3C2}"/>
            </a:ext>
          </a:extLst>
        </xdr:cNvPr>
        <xdr:cNvSpPr/>
      </xdr:nvSpPr>
      <xdr:spPr>
        <a:xfrm>
          <a:off x="13056658" y="11369675"/>
          <a:ext cx="119353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39158</xdr:colOff>
      <xdr:row>54</xdr:row>
      <xdr:rowOff>47625</xdr:rowOff>
    </xdr:from>
    <xdr:to>
      <xdr:col>42</xdr:col>
      <xdr:colOff>239183</xdr:colOff>
      <xdr:row>55</xdr:row>
      <xdr:rowOff>133350</xdr:rowOff>
    </xdr:to>
    <xdr:sp macro="" textlink="">
      <xdr:nvSpPr>
        <xdr:cNvPr id="2" name="大かっこ 1">
          <a:extLst>
            <a:ext uri="{FF2B5EF4-FFF2-40B4-BE49-F238E27FC236}">
              <a16:creationId xmlns:a16="http://schemas.microsoft.com/office/drawing/2014/main" id="{1D1D41AA-AFBE-4821-8775-C10A7874CDE9}"/>
            </a:ext>
          </a:extLst>
        </xdr:cNvPr>
        <xdr:cNvSpPr/>
      </xdr:nvSpPr>
      <xdr:spPr>
        <a:xfrm>
          <a:off x="13088408" y="111855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38</xdr:row>
      <xdr:rowOff>47625</xdr:rowOff>
    </xdr:from>
    <xdr:to>
      <xdr:col>42</xdr:col>
      <xdr:colOff>239183</xdr:colOff>
      <xdr:row>39</xdr:row>
      <xdr:rowOff>133350</xdr:rowOff>
    </xdr:to>
    <xdr:sp macro="" textlink="">
      <xdr:nvSpPr>
        <xdr:cNvPr id="3" name="大かっこ 2">
          <a:extLst>
            <a:ext uri="{FF2B5EF4-FFF2-40B4-BE49-F238E27FC236}">
              <a16:creationId xmlns:a16="http://schemas.microsoft.com/office/drawing/2014/main" id="{83C66682-5484-48C7-9D6B-7B47555444D6}"/>
            </a:ext>
          </a:extLst>
        </xdr:cNvPr>
        <xdr:cNvSpPr/>
      </xdr:nvSpPr>
      <xdr:spPr>
        <a:xfrm>
          <a:off x="13088408" y="80613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46</xdr:row>
      <xdr:rowOff>47625</xdr:rowOff>
    </xdr:from>
    <xdr:to>
      <xdr:col>42</xdr:col>
      <xdr:colOff>239183</xdr:colOff>
      <xdr:row>47</xdr:row>
      <xdr:rowOff>133350</xdr:rowOff>
    </xdr:to>
    <xdr:sp macro="" textlink="">
      <xdr:nvSpPr>
        <xdr:cNvPr id="4" name="大かっこ 3">
          <a:extLst>
            <a:ext uri="{FF2B5EF4-FFF2-40B4-BE49-F238E27FC236}">
              <a16:creationId xmlns:a16="http://schemas.microsoft.com/office/drawing/2014/main" id="{65F3FCA9-320C-4F8D-8254-502E2D8FF446}"/>
            </a:ext>
          </a:extLst>
        </xdr:cNvPr>
        <xdr:cNvSpPr/>
      </xdr:nvSpPr>
      <xdr:spPr>
        <a:xfrm>
          <a:off x="13088408" y="963612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39158</xdr:colOff>
      <xdr:row>54</xdr:row>
      <xdr:rowOff>47625</xdr:rowOff>
    </xdr:from>
    <xdr:to>
      <xdr:col>42</xdr:col>
      <xdr:colOff>239183</xdr:colOff>
      <xdr:row>55</xdr:row>
      <xdr:rowOff>133350</xdr:rowOff>
    </xdr:to>
    <xdr:sp macro="" textlink="">
      <xdr:nvSpPr>
        <xdr:cNvPr id="2" name="大かっこ 1">
          <a:extLst>
            <a:ext uri="{FF2B5EF4-FFF2-40B4-BE49-F238E27FC236}">
              <a16:creationId xmlns:a16="http://schemas.microsoft.com/office/drawing/2014/main" id="{98939F02-3235-44AD-B7C4-DAFAF6A0B310}"/>
            </a:ext>
          </a:extLst>
        </xdr:cNvPr>
        <xdr:cNvSpPr/>
      </xdr:nvSpPr>
      <xdr:spPr>
        <a:xfrm>
          <a:off x="13158258" y="1117917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38</xdr:row>
      <xdr:rowOff>47625</xdr:rowOff>
    </xdr:from>
    <xdr:to>
      <xdr:col>42</xdr:col>
      <xdr:colOff>239183</xdr:colOff>
      <xdr:row>39</xdr:row>
      <xdr:rowOff>133350</xdr:rowOff>
    </xdr:to>
    <xdr:sp macro="" textlink="">
      <xdr:nvSpPr>
        <xdr:cNvPr id="3" name="大かっこ 2">
          <a:extLst>
            <a:ext uri="{FF2B5EF4-FFF2-40B4-BE49-F238E27FC236}">
              <a16:creationId xmlns:a16="http://schemas.microsoft.com/office/drawing/2014/main" id="{355CDF77-0816-4BC3-89C8-03CFAEF7E935}"/>
            </a:ext>
          </a:extLst>
        </xdr:cNvPr>
        <xdr:cNvSpPr/>
      </xdr:nvSpPr>
      <xdr:spPr>
        <a:xfrm>
          <a:off x="13158258" y="805497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46</xdr:row>
      <xdr:rowOff>47625</xdr:rowOff>
    </xdr:from>
    <xdr:to>
      <xdr:col>42</xdr:col>
      <xdr:colOff>239183</xdr:colOff>
      <xdr:row>47</xdr:row>
      <xdr:rowOff>133350</xdr:rowOff>
    </xdr:to>
    <xdr:sp macro="" textlink="">
      <xdr:nvSpPr>
        <xdr:cNvPr id="4" name="大かっこ 3">
          <a:extLst>
            <a:ext uri="{FF2B5EF4-FFF2-40B4-BE49-F238E27FC236}">
              <a16:creationId xmlns:a16="http://schemas.microsoft.com/office/drawing/2014/main" id="{9608D427-E740-4111-BCD1-BC7AC97D6A35}"/>
            </a:ext>
          </a:extLst>
        </xdr:cNvPr>
        <xdr:cNvSpPr/>
      </xdr:nvSpPr>
      <xdr:spPr>
        <a:xfrm>
          <a:off x="13158258" y="962977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54</xdr:row>
      <xdr:rowOff>47625</xdr:rowOff>
    </xdr:from>
    <xdr:to>
      <xdr:col>42</xdr:col>
      <xdr:colOff>239183</xdr:colOff>
      <xdr:row>55</xdr:row>
      <xdr:rowOff>133350</xdr:rowOff>
    </xdr:to>
    <xdr:sp macro="" textlink="">
      <xdr:nvSpPr>
        <xdr:cNvPr id="5" name="大かっこ 4">
          <a:extLst>
            <a:ext uri="{FF2B5EF4-FFF2-40B4-BE49-F238E27FC236}">
              <a16:creationId xmlns:a16="http://schemas.microsoft.com/office/drawing/2014/main" id="{67C1DE41-3A6F-4B3D-975C-5D4BAEBB17BC}"/>
            </a:ext>
          </a:extLst>
        </xdr:cNvPr>
        <xdr:cNvSpPr/>
      </xdr:nvSpPr>
      <xdr:spPr>
        <a:xfrm>
          <a:off x="13158258" y="1117917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46</xdr:row>
      <xdr:rowOff>47625</xdr:rowOff>
    </xdr:from>
    <xdr:to>
      <xdr:col>42</xdr:col>
      <xdr:colOff>239183</xdr:colOff>
      <xdr:row>47</xdr:row>
      <xdr:rowOff>133350</xdr:rowOff>
    </xdr:to>
    <xdr:sp macro="" textlink="">
      <xdr:nvSpPr>
        <xdr:cNvPr id="6" name="大かっこ 5">
          <a:extLst>
            <a:ext uri="{FF2B5EF4-FFF2-40B4-BE49-F238E27FC236}">
              <a16:creationId xmlns:a16="http://schemas.microsoft.com/office/drawing/2014/main" id="{A7DAF765-4362-400C-B1DB-109A920C340E}"/>
            </a:ext>
          </a:extLst>
        </xdr:cNvPr>
        <xdr:cNvSpPr/>
      </xdr:nvSpPr>
      <xdr:spPr>
        <a:xfrm>
          <a:off x="13158258" y="962977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54</xdr:row>
      <xdr:rowOff>47625</xdr:rowOff>
    </xdr:from>
    <xdr:to>
      <xdr:col>42</xdr:col>
      <xdr:colOff>239183</xdr:colOff>
      <xdr:row>55</xdr:row>
      <xdr:rowOff>133350</xdr:rowOff>
    </xdr:to>
    <xdr:sp macro="" textlink="">
      <xdr:nvSpPr>
        <xdr:cNvPr id="7" name="大かっこ 6">
          <a:extLst>
            <a:ext uri="{FF2B5EF4-FFF2-40B4-BE49-F238E27FC236}">
              <a16:creationId xmlns:a16="http://schemas.microsoft.com/office/drawing/2014/main" id="{21D5F5E8-05E6-4E3B-968C-BEB83C426D87}"/>
            </a:ext>
          </a:extLst>
        </xdr:cNvPr>
        <xdr:cNvSpPr/>
      </xdr:nvSpPr>
      <xdr:spPr>
        <a:xfrm>
          <a:off x="13158258" y="11179175"/>
          <a:ext cx="981075" cy="28257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49</xdr:row>
      <xdr:rowOff>47625</xdr:rowOff>
    </xdr:from>
    <xdr:to>
      <xdr:col>42</xdr:col>
      <xdr:colOff>239183</xdr:colOff>
      <xdr:row>50</xdr:row>
      <xdr:rowOff>133350</xdr:rowOff>
    </xdr:to>
    <xdr:sp macro="" textlink="">
      <xdr:nvSpPr>
        <xdr:cNvPr id="8" name="大かっこ 7">
          <a:extLst>
            <a:ext uri="{FF2B5EF4-FFF2-40B4-BE49-F238E27FC236}">
              <a16:creationId xmlns:a16="http://schemas.microsoft.com/office/drawing/2014/main" id="{B0EC4D20-D576-4820-A67D-8C673A555BA2}"/>
            </a:ext>
          </a:extLst>
        </xdr:cNvPr>
        <xdr:cNvSpPr/>
      </xdr:nvSpPr>
      <xdr:spPr>
        <a:xfrm>
          <a:off x="13107458" y="10467975"/>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33</xdr:row>
      <xdr:rowOff>47625</xdr:rowOff>
    </xdr:from>
    <xdr:to>
      <xdr:col>42</xdr:col>
      <xdr:colOff>239183</xdr:colOff>
      <xdr:row>34</xdr:row>
      <xdr:rowOff>133350</xdr:rowOff>
    </xdr:to>
    <xdr:sp macro="" textlink="">
      <xdr:nvSpPr>
        <xdr:cNvPr id="9" name="大かっこ 8">
          <a:extLst>
            <a:ext uri="{FF2B5EF4-FFF2-40B4-BE49-F238E27FC236}">
              <a16:creationId xmlns:a16="http://schemas.microsoft.com/office/drawing/2014/main" id="{26702623-93F9-469C-B2C3-AFA0B681A241}"/>
            </a:ext>
          </a:extLst>
        </xdr:cNvPr>
        <xdr:cNvSpPr/>
      </xdr:nvSpPr>
      <xdr:spPr>
        <a:xfrm>
          <a:off x="13107458" y="7296150"/>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41</xdr:row>
      <xdr:rowOff>47625</xdr:rowOff>
    </xdr:from>
    <xdr:to>
      <xdr:col>42</xdr:col>
      <xdr:colOff>239183</xdr:colOff>
      <xdr:row>42</xdr:row>
      <xdr:rowOff>133350</xdr:rowOff>
    </xdr:to>
    <xdr:sp macro="" textlink="">
      <xdr:nvSpPr>
        <xdr:cNvPr id="10" name="大かっこ 9">
          <a:extLst>
            <a:ext uri="{FF2B5EF4-FFF2-40B4-BE49-F238E27FC236}">
              <a16:creationId xmlns:a16="http://schemas.microsoft.com/office/drawing/2014/main" id="{FCB52D41-81B2-43C5-9F8B-CE4BAC595818}"/>
            </a:ext>
          </a:extLst>
        </xdr:cNvPr>
        <xdr:cNvSpPr/>
      </xdr:nvSpPr>
      <xdr:spPr>
        <a:xfrm>
          <a:off x="13107458" y="8896350"/>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49</xdr:row>
      <xdr:rowOff>47625</xdr:rowOff>
    </xdr:from>
    <xdr:to>
      <xdr:col>42</xdr:col>
      <xdr:colOff>239183</xdr:colOff>
      <xdr:row>50</xdr:row>
      <xdr:rowOff>133350</xdr:rowOff>
    </xdr:to>
    <xdr:sp macro="" textlink="">
      <xdr:nvSpPr>
        <xdr:cNvPr id="11" name="大かっこ 10">
          <a:extLst>
            <a:ext uri="{FF2B5EF4-FFF2-40B4-BE49-F238E27FC236}">
              <a16:creationId xmlns:a16="http://schemas.microsoft.com/office/drawing/2014/main" id="{0E980E1F-6A57-4196-BA3C-F5048E1C4A24}"/>
            </a:ext>
          </a:extLst>
        </xdr:cNvPr>
        <xdr:cNvSpPr/>
      </xdr:nvSpPr>
      <xdr:spPr>
        <a:xfrm>
          <a:off x="13107458" y="10467975"/>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41</xdr:row>
      <xdr:rowOff>47625</xdr:rowOff>
    </xdr:from>
    <xdr:to>
      <xdr:col>42</xdr:col>
      <xdr:colOff>239183</xdr:colOff>
      <xdr:row>42</xdr:row>
      <xdr:rowOff>133350</xdr:rowOff>
    </xdr:to>
    <xdr:sp macro="" textlink="">
      <xdr:nvSpPr>
        <xdr:cNvPr id="12" name="大かっこ 11">
          <a:extLst>
            <a:ext uri="{FF2B5EF4-FFF2-40B4-BE49-F238E27FC236}">
              <a16:creationId xmlns:a16="http://schemas.microsoft.com/office/drawing/2014/main" id="{33F4C4E2-3849-4CAC-998B-752BB32C7F82}"/>
            </a:ext>
          </a:extLst>
        </xdr:cNvPr>
        <xdr:cNvSpPr/>
      </xdr:nvSpPr>
      <xdr:spPr>
        <a:xfrm>
          <a:off x="13107458" y="8896350"/>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49</xdr:row>
      <xdr:rowOff>47625</xdr:rowOff>
    </xdr:from>
    <xdr:to>
      <xdr:col>42</xdr:col>
      <xdr:colOff>239183</xdr:colOff>
      <xdr:row>50</xdr:row>
      <xdr:rowOff>133350</xdr:rowOff>
    </xdr:to>
    <xdr:sp macro="" textlink="">
      <xdr:nvSpPr>
        <xdr:cNvPr id="13" name="大かっこ 12">
          <a:extLst>
            <a:ext uri="{FF2B5EF4-FFF2-40B4-BE49-F238E27FC236}">
              <a16:creationId xmlns:a16="http://schemas.microsoft.com/office/drawing/2014/main" id="{61817E4E-AD30-48AA-8343-BFDB860AD280}"/>
            </a:ext>
          </a:extLst>
        </xdr:cNvPr>
        <xdr:cNvSpPr/>
      </xdr:nvSpPr>
      <xdr:spPr>
        <a:xfrm>
          <a:off x="13107458" y="10467975"/>
          <a:ext cx="971550" cy="28575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39</xdr:col>
      <xdr:colOff>39158</xdr:colOff>
      <xdr:row>49</xdr:row>
      <xdr:rowOff>47625</xdr:rowOff>
    </xdr:from>
    <xdr:to>
      <xdr:col>42</xdr:col>
      <xdr:colOff>239183</xdr:colOff>
      <xdr:row>50</xdr:row>
      <xdr:rowOff>133350</xdr:rowOff>
    </xdr:to>
    <xdr:sp macro="" textlink="">
      <xdr:nvSpPr>
        <xdr:cNvPr id="2" name="大かっこ 1">
          <a:extLst>
            <a:ext uri="{FF2B5EF4-FFF2-40B4-BE49-F238E27FC236}">
              <a16:creationId xmlns:a16="http://schemas.microsoft.com/office/drawing/2014/main" id="{5FB2531B-B911-44B8-A0E7-3CED1C56CDF4}"/>
            </a:ext>
          </a:extLst>
        </xdr:cNvPr>
        <xdr:cNvSpPr/>
      </xdr:nvSpPr>
      <xdr:spPr>
        <a:xfrm>
          <a:off x="13107458" y="10441305"/>
          <a:ext cx="973455" cy="28003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33</xdr:row>
      <xdr:rowOff>47625</xdr:rowOff>
    </xdr:from>
    <xdr:to>
      <xdr:col>42</xdr:col>
      <xdr:colOff>239183</xdr:colOff>
      <xdr:row>34</xdr:row>
      <xdr:rowOff>133350</xdr:rowOff>
    </xdr:to>
    <xdr:sp macro="" textlink="">
      <xdr:nvSpPr>
        <xdr:cNvPr id="3" name="大かっこ 2">
          <a:extLst>
            <a:ext uri="{FF2B5EF4-FFF2-40B4-BE49-F238E27FC236}">
              <a16:creationId xmlns:a16="http://schemas.microsoft.com/office/drawing/2014/main" id="{A4148E9B-E076-4845-B9C9-C904BD290385}"/>
            </a:ext>
          </a:extLst>
        </xdr:cNvPr>
        <xdr:cNvSpPr/>
      </xdr:nvSpPr>
      <xdr:spPr>
        <a:xfrm>
          <a:off x="13107458" y="7269480"/>
          <a:ext cx="973455" cy="28003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41</xdr:row>
      <xdr:rowOff>47625</xdr:rowOff>
    </xdr:from>
    <xdr:to>
      <xdr:col>42</xdr:col>
      <xdr:colOff>239183</xdr:colOff>
      <xdr:row>42</xdr:row>
      <xdr:rowOff>133350</xdr:rowOff>
    </xdr:to>
    <xdr:sp macro="" textlink="">
      <xdr:nvSpPr>
        <xdr:cNvPr id="4" name="大かっこ 3">
          <a:extLst>
            <a:ext uri="{FF2B5EF4-FFF2-40B4-BE49-F238E27FC236}">
              <a16:creationId xmlns:a16="http://schemas.microsoft.com/office/drawing/2014/main" id="{C4CBC66A-A19D-4EE9-B664-54C29BDB9AB7}"/>
            </a:ext>
          </a:extLst>
        </xdr:cNvPr>
        <xdr:cNvSpPr/>
      </xdr:nvSpPr>
      <xdr:spPr>
        <a:xfrm>
          <a:off x="13107458" y="8869680"/>
          <a:ext cx="973455" cy="28003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49</xdr:row>
      <xdr:rowOff>47625</xdr:rowOff>
    </xdr:from>
    <xdr:to>
      <xdr:col>42</xdr:col>
      <xdr:colOff>239183</xdr:colOff>
      <xdr:row>50</xdr:row>
      <xdr:rowOff>133350</xdr:rowOff>
    </xdr:to>
    <xdr:sp macro="" textlink="">
      <xdr:nvSpPr>
        <xdr:cNvPr id="5" name="大かっこ 4">
          <a:extLst>
            <a:ext uri="{FF2B5EF4-FFF2-40B4-BE49-F238E27FC236}">
              <a16:creationId xmlns:a16="http://schemas.microsoft.com/office/drawing/2014/main" id="{9FB6DECE-D896-4556-9542-ABE3C5A7A27F}"/>
            </a:ext>
          </a:extLst>
        </xdr:cNvPr>
        <xdr:cNvSpPr/>
      </xdr:nvSpPr>
      <xdr:spPr>
        <a:xfrm>
          <a:off x="13107458" y="10441305"/>
          <a:ext cx="973455" cy="28003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41</xdr:row>
      <xdr:rowOff>47625</xdr:rowOff>
    </xdr:from>
    <xdr:to>
      <xdr:col>42</xdr:col>
      <xdr:colOff>239183</xdr:colOff>
      <xdr:row>42</xdr:row>
      <xdr:rowOff>133350</xdr:rowOff>
    </xdr:to>
    <xdr:sp macro="" textlink="">
      <xdr:nvSpPr>
        <xdr:cNvPr id="6" name="大かっこ 5">
          <a:extLst>
            <a:ext uri="{FF2B5EF4-FFF2-40B4-BE49-F238E27FC236}">
              <a16:creationId xmlns:a16="http://schemas.microsoft.com/office/drawing/2014/main" id="{39AF10DB-F0AD-4489-9B46-619D997DADCD}"/>
            </a:ext>
          </a:extLst>
        </xdr:cNvPr>
        <xdr:cNvSpPr/>
      </xdr:nvSpPr>
      <xdr:spPr>
        <a:xfrm>
          <a:off x="13107458" y="8869680"/>
          <a:ext cx="973455" cy="28003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49</xdr:row>
      <xdr:rowOff>47625</xdr:rowOff>
    </xdr:from>
    <xdr:to>
      <xdr:col>42</xdr:col>
      <xdr:colOff>239183</xdr:colOff>
      <xdr:row>50</xdr:row>
      <xdr:rowOff>133350</xdr:rowOff>
    </xdr:to>
    <xdr:sp macro="" textlink="">
      <xdr:nvSpPr>
        <xdr:cNvPr id="7" name="大かっこ 6">
          <a:extLst>
            <a:ext uri="{FF2B5EF4-FFF2-40B4-BE49-F238E27FC236}">
              <a16:creationId xmlns:a16="http://schemas.microsoft.com/office/drawing/2014/main" id="{78CF32CF-EA1A-449B-84A1-310CC8D861FF}"/>
            </a:ext>
          </a:extLst>
        </xdr:cNvPr>
        <xdr:cNvSpPr/>
      </xdr:nvSpPr>
      <xdr:spPr>
        <a:xfrm>
          <a:off x="13107458" y="10441305"/>
          <a:ext cx="973455" cy="280035"/>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4A865-9762-4031-9160-DF01B2605B93}">
  <sheetPr>
    <tabColor rgb="FFFF0000"/>
    <pageSetUpPr fitToPage="1"/>
  </sheetPr>
  <dimension ref="A1:D28"/>
  <sheetViews>
    <sheetView showZeros="0" zoomScaleNormal="100" workbookViewId="0">
      <selection activeCell="D8" sqref="D8"/>
    </sheetView>
  </sheetViews>
  <sheetFormatPr defaultColWidth="9" defaultRowHeight="13.5" x14ac:dyDescent="0.4"/>
  <cols>
    <col min="1" max="1" width="4.125" style="1" customWidth="1"/>
    <col min="2" max="2" width="9.25" style="1" customWidth="1"/>
    <col min="3" max="3" width="62.875" style="3" customWidth="1"/>
    <col min="4" max="4" width="30.875" style="8" customWidth="1"/>
    <col min="5" max="16" width="9" style="1"/>
    <col min="17" max="17" width="3.25" style="1" customWidth="1"/>
    <col min="18" max="16384" width="9" style="1"/>
  </cols>
  <sheetData>
    <row r="1" spans="1:4" x14ac:dyDescent="0.4">
      <c r="A1" s="186" t="s">
        <v>45</v>
      </c>
      <c r="B1" s="186"/>
      <c r="C1" s="186"/>
      <c r="D1" s="15"/>
    </row>
    <row r="2" spans="1:4" x14ac:dyDescent="0.4">
      <c r="A2" s="2"/>
      <c r="B2" s="2"/>
      <c r="C2" s="2"/>
    </row>
    <row r="3" spans="1:4" x14ac:dyDescent="0.4">
      <c r="A3" s="2"/>
      <c r="B3" s="2"/>
      <c r="C3" s="14">
        <f>'様式１（交付申請書）'!G10</f>
        <v>0</v>
      </c>
    </row>
    <row r="4" spans="1:4" x14ac:dyDescent="0.4">
      <c r="A4" s="2"/>
      <c r="B4" s="2"/>
      <c r="C4" s="14">
        <f>'様式１（交付申請書）'!G11</f>
        <v>0</v>
      </c>
    </row>
    <row r="5" spans="1:4" x14ac:dyDescent="0.4">
      <c r="A5" s="2"/>
      <c r="B5" s="2"/>
      <c r="C5" s="2"/>
    </row>
    <row r="6" spans="1:4" x14ac:dyDescent="0.4">
      <c r="A6" s="2"/>
      <c r="B6" s="2"/>
      <c r="C6" s="13" t="s">
        <v>47</v>
      </c>
    </row>
    <row r="8" spans="1:4" x14ac:dyDescent="0.4">
      <c r="A8" s="1" t="s">
        <v>37</v>
      </c>
    </row>
    <row r="9" spans="1:4" x14ac:dyDescent="0.4">
      <c r="B9" s="2" t="s">
        <v>129</v>
      </c>
    </row>
    <row r="10" spans="1:4" ht="34.5" customHeight="1" x14ac:dyDescent="0.4">
      <c r="A10" s="9">
        <v>1</v>
      </c>
      <c r="B10" s="35"/>
      <c r="C10" s="7" t="s">
        <v>300</v>
      </c>
    </row>
    <row r="11" spans="1:4" x14ac:dyDescent="0.4">
      <c r="A11" s="9">
        <v>2</v>
      </c>
      <c r="B11" s="35"/>
      <c r="C11" s="7" t="s">
        <v>38</v>
      </c>
    </row>
    <row r="12" spans="1:4" x14ac:dyDescent="0.4">
      <c r="A12" s="9">
        <v>3</v>
      </c>
      <c r="B12" s="35"/>
      <c r="C12" s="7" t="s">
        <v>39</v>
      </c>
    </row>
    <row r="14" spans="1:4" x14ac:dyDescent="0.4">
      <c r="A14" s="1" t="s">
        <v>40</v>
      </c>
    </row>
    <row r="15" spans="1:4" x14ac:dyDescent="0.4">
      <c r="B15" s="2" t="s">
        <v>129</v>
      </c>
    </row>
    <row r="16" spans="1:4" x14ac:dyDescent="0.4">
      <c r="A16" s="5">
        <v>1</v>
      </c>
      <c r="B16" s="16"/>
      <c r="C16" s="4" t="s">
        <v>301</v>
      </c>
    </row>
    <row r="17" spans="1:3" x14ac:dyDescent="0.4">
      <c r="A17" s="5">
        <v>2</v>
      </c>
      <c r="B17" s="16"/>
      <c r="C17" s="4" t="s">
        <v>39</v>
      </c>
    </row>
    <row r="19" spans="1:3" x14ac:dyDescent="0.4">
      <c r="A19" s="1" t="s">
        <v>41</v>
      </c>
    </row>
    <row r="20" spans="1:3" x14ac:dyDescent="0.4">
      <c r="B20" s="2" t="s">
        <v>129</v>
      </c>
    </row>
    <row r="21" spans="1:3" x14ac:dyDescent="0.4">
      <c r="A21" s="12">
        <v>1</v>
      </c>
      <c r="B21" s="36"/>
      <c r="C21" s="6" t="s">
        <v>302</v>
      </c>
    </row>
    <row r="23" spans="1:3" x14ac:dyDescent="0.4">
      <c r="A23" s="1" t="s">
        <v>42</v>
      </c>
    </row>
    <row r="24" spans="1:3" x14ac:dyDescent="0.4">
      <c r="B24" s="2" t="s">
        <v>129</v>
      </c>
    </row>
    <row r="25" spans="1:3" x14ac:dyDescent="0.4">
      <c r="A25" s="10">
        <v>1</v>
      </c>
      <c r="B25" s="37" t="s">
        <v>128</v>
      </c>
      <c r="C25" s="11" t="s">
        <v>43</v>
      </c>
    </row>
    <row r="26" spans="1:3" x14ac:dyDescent="0.4">
      <c r="A26" s="10">
        <v>2</v>
      </c>
      <c r="B26" s="37"/>
      <c r="C26" s="11" t="s">
        <v>44</v>
      </c>
    </row>
    <row r="27" spans="1:3" ht="27" x14ac:dyDescent="0.4">
      <c r="A27" s="10">
        <v>3</v>
      </c>
      <c r="B27" s="37"/>
      <c r="C27" s="11" t="s">
        <v>303</v>
      </c>
    </row>
    <row r="28" spans="1:3" ht="27" x14ac:dyDescent="0.4">
      <c r="A28" s="10">
        <v>4</v>
      </c>
      <c r="B28" s="37"/>
      <c r="C28" s="11" t="s">
        <v>304</v>
      </c>
    </row>
  </sheetData>
  <mergeCells count="1">
    <mergeCell ref="A1:C1"/>
  </mergeCells>
  <phoneticPr fontId="1"/>
  <dataValidations count="1">
    <dataValidation type="list" showInputMessage="1" showErrorMessage="1" sqref="B10:B12 B16:B17 B21 B25:B28" xr:uid="{6EEFC5AA-D036-4F04-B8CA-72518AE1B0A2}">
      <formula1>"○"</formula1>
    </dataValidation>
  </dataValidations>
  <pageMargins left="0.78740157480314965" right="0.78740157480314965" top="0.74803149606299213" bottom="0.74803149606299213" header="0.31496062992125984" footer="0.31496062992125984"/>
  <pageSetup paperSize="9" fitToWidth="0"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F2B2D-DDC7-4DC9-B79B-D72A83791366}">
  <sheetPr>
    <tabColor theme="1"/>
  </sheetPr>
  <dimension ref="A1"/>
  <sheetViews>
    <sheetView workbookViewId="0"/>
  </sheetViews>
  <sheetFormatPr defaultRowHeight="18.75" x14ac:dyDescent="0.4"/>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C462E-E3BC-4C81-84F3-A2B9EB81FCB4}">
  <sheetPr>
    <tabColor theme="5" tint="0.79998168889431442"/>
    <pageSetUpPr fitToPage="1"/>
  </sheetPr>
  <dimension ref="A1:J37"/>
  <sheetViews>
    <sheetView showZeros="0" zoomScaleNormal="100" workbookViewId="0">
      <pane ySplit="1" topLeftCell="A11" activePane="bottomLeft" state="frozen"/>
      <selection pane="bottomLeft" activeCell="N30" sqref="N30"/>
    </sheetView>
  </sheetViews>
  <sheetFormatPr defaultColWidth="9" defaultRowHeight="13.5" x14ac:dyDescent="0.4"/>
  <cols>
    <col min="1" max="1" width="17.625" style="40" customWidth="1"/>
    <col min="2" max="2" width="3.375" style="40" customWidth="1"/>
    <col min="3" max="3" width="14.375" style="40" customWidth="1"/>
    <col min="4" max="4" width="7.125" style="40" customWidth="1"/>
    <col min="5" max="5" width="9" style="40"/>
    <col min="6" max="6" width="1.875" style="40" customWidth="1"/>
    <col min="7" max="8" width="9" style="40"/>
    <col min="9" max="9" width="7.375" style="40" customWidth="1"/>
    <col min="10" max="10" width="0" style="40" hidden="1" customWidth="1"/>
    <col min="11" max="16384" width="9" style="40"/>
  </cols>
  <sheetData>
    <row r="1" spans="1:10" x14ac:dyDescent="0.4">
      <c r="A1" s="40" t="s">
        <v>284</v>
      </c>
      <c r="I1" s="83"/>
    </row>
    <row r="3" spans="1:10" x14ac:dyDescent="0.4">
      <c r="J3" s="40">
        <f>IF(G4="年月日",0,IF(G4="",0,1))</f>
        <v>0</v>
      </c>
    </row>
    <row r="4" spans="1:10" x14ac:dyDescent="0.4">
      <c r="G4" s="481" t="s">
        <v>48</v>
      </c>
      <c r="H4" s="481"/>
      <c r="I4" s="481"/>
      <c r="J4" s="40">
        <f>IF(C28="",0,1)</f>
        <v>0</v>
      </c>
    </row>
    <row r="5" spans="1:10" x14ac:dyDescent="0.4">
      <c r="A5" s="40" t="s">
        <v>6</v>
      </c>
      <c r="J5" s="170">
        <f>SUBTOTAL(6,J3:J4)</f>
        <v>0</v>
      </c>
    </row>
    <row r="6" spans="1:10" x14ac:dyDescent="0.4">
      <c r="A6" s="40" t="s">
        <v>253</v>
      </c>
    </row>
    <row r="8" spans="1:10" x14ac:dyDescent="0.4">
      <c r="F8" s="83" t="s">
        <v>10</v>
      </c>
      <c r="G8" s="168"/>
    </row>
    <row r="9" spans="1:10" ht="27" customHeight="1" x14ac:dyDescent="0.4">
      <c r="D9" s="196" t="s">
        <v>25</v>
      </c>
      <c r="E9" s="196"/>
      <c r="F9" s="169"/>
      <c r="G9" s="198"/>
      <c r="H9" s="198"/>
      <c r="I9" s="198"/>
    </row>
    <row r="10" spans="1:10" ht="13.5" customHeight="1" x14ac:dyDescent="0.4">
      <c r="D10" s="194" t="s">
        <v>26</v>
      </c>
      <c r="E10" s="194"/>
      <c r="F10" s="169"/>
      <c r="G10" s="192"/>
      <c r="H10" s="192"/>
      <c r="I10" s="192"/>
    </row>
    <row r="11" spans="1:10" x14ac:dyDescent="0.4">
      <c r="D11" s="194" t="s">
        <v>1</v>
      </c>
      <c r="E11" s="194"/>
      <c r="F11" s="169"/>
      <c r="G11" s="192"/>
      <c r="H11" s="192"/>
      <c r="I11" s="192"/>
    </row>
    <row r="12" spans="1:10" x14ac:dyDescent="0.4">
      <c r="E12" s="169"/>
      <c r="F12" s="169"/>
    </row>
    <row r="13" spans="1:10" x14ac:dyDescent="0.4">
      <c r="D13" s="194" t="s">
        <v>24</v>
      </c>
      <c r="E13" s="194"/>
      <c r="F13" s="169"/>
      <c r="G13" s="198"/>
      <c r="H13" s="198"/>
      <c r="I13" s="198"/>
    </row>
    <row r="14" spans="1:10" x14ac:dyDescent="0.4">
      <c r="D14" s="194" t="s">
        <v>2</v>
      </c>
      <c r="E14" s="194"/>
      <c r="F14" s="169"/>
      <c r="G14" s="198"/>
      <c r="H14" s="198"/>
      <c r="I14" s="198"/>
    </row>
    <row r="15" spans="1:10" x14ac:dyDescent="0.4">
      <c r="D15" s="194" t="s">
        <v>3</v>
      </c>
      <c r="E15" s="194"/>
      <c r="F15" s="169"/>
      <c r="G15" s="198"/>
      <c r="H15" s="198"/>
      <c r="I15" s="198"/>
    </row>
    <row r="16" spans="1:10" x14ac:dyDescent="0.4">
      <c r="E16" s="169"/>
      <c r="F16" s="169"/>
    </row>
    <row r="17" spans="1:9" x14ac:dyDescent="0.4">
      <c r="E17" s="169"/>
      <c r="F17" s="169"/>
    </row>
    <row r="19" spans="1:9" ht="29.25" customHeight="1" x14ac:dyDescent="0.4">
      <c r="A19" s="474" t="s">
        <v>299</v>
      </c>
      <c r="B19" s="475"/>
      <c r="C19" s="475"/>
      <c r="D19" s="475"/>
      <c r="E19" s="475"/>
      <c r="F19" s="475"/>
      <c r="G19" s="475"/>
      <c r="H19" s="475"/>
      <c r="I19" s="475"/>
    </row>
    <row r="20" spans="1:9" x14ac:dyDescent="0.4">
      <c r="A20" s="171"/>
      <c r="B20" s="171"/>
      <c r="C20" s="171"/>
      <c r="D20" s="171"/>
      <c r="E20" s="171"/>
      <c r="F20" s="171"/>
      <c r="G20" s="171"/>
      <c r="H20" s="171"/>
      <c r="I20" s="171"/>
    </row>
    <row r="22" spans="1:9" ht="45" customHeight="1" x14ac:dyDescent="0.4">
      <c r="A22" s="476" t="s">
        <v>285</v>
      </c>
      <c r="B22" s="477"/>
      <c r="C22" s="477"/>
      <c r="D22" s="477"/>
      <c r="E22" s="477"/>
      <c r="F22" s="477"/>
      <c r="G22" s="477"/>
      <c r="H22" s="477"/>
      <c r="I22" s="477"/>
    </row>
    <row r="23" spans="1:9" ht="13.5" customHeight="1" x14ac:dyDescent="0.4">
      <c r="A23" s="172"/>
      <c r="B23" s="173"/>
      <c r="C23" s="173"/>
      <c r="D23" s="173"/>
      <c r="E23" s="173"/>
      <c r="F23" s="173"/>
      <c r="G23" s="173"/>
      <c r="H23" s="173"/>
      <c r="I23" s="173"/>
    </row>
    <row r="25" spans="1:9" x14ac:dyDescent="0.4">
      <c r="A25" s="190" t="s">
        <v>4</v>
      </c>
      <c r="B25" s="190"/>
      <c r="C25" s="190"/>
      <c r="D25" s="190"/>
      <c r="E25" s="190"/>
      <c r="F25" s="190"/>
      <c r="G25" s="190"/>
      <c r="H25" s="190"/>
      <c r="I25" s="190"/>
    </row>
    <row r="26" spans="1:9" x14ac:dyDescent="0.4">
      <c r="A26" s="171"/>
      <c r="B26" s="171"/>
      <c r="C26" s="171"/>
      <c r="D26" s="171"/>
      <c r="E26" s="171"/>
      <c r="F26" s="171"/>
      <c r="G26" s="171"/>
      <c r="H26" s="171"/>
      <c r="I26" s="171"/>
    </row>
    <row r="28" spans="1:9" ht="47.25" customHeight="1" x14ac:dyDescent="0.4">
      <c r="A28" s="177" t="s">
        <v>11</v>
      </c>
      <c r="C28" s="478"/>
      <c r="D28" s="478"/>
      <c r="E28" s="478"/>
      <c r="F28" s="478"/>
      <c r="G28" s="478"/>
      <c r="H28" s="478"/>
      <c r="I28" s="478"/>
    </row>
    <row r="31" spans="1:9" x14ac:dyDescent="0.4">
      <c r="A31" s="40" t="s">
        <v>7</v>
      </c>
      <c r="C31" s="83" t="s">
        <v>9</v>
      </c>
      <c r="D31" s="191"/>
      <c r="E31" s="191"/>
      <c r="F31" s="191"/>
      <c r="G31" s="40" t="s">
        <v>8</v>
      </c>
    </row>
    <row r="34" spans="1:1" x14ac:dyDescent="0.4">
      <c r="A34" s="40" t="s">
        <v>5</v>
      </c>
    </row>
    <row r="36" spans="1:1" x14ac:dyDescent="0.4">
      <c r="A36" s="40" t="s">
        <v>263</v>
      </c>
    </row>
    <row r="37" spans="1:1" x14ac:dyDescent="0.4">
      <c r="A37" s="40" t="s">
        <v>308</v>
      </c>
    </row>
  </sheetData>
  <mergeCells count="18">
    <mergeCell ref="D13:E13"/>
    <mergeCell ref="D14:E14"/>
    <mergeCell ref="D15:E15"/>
    <mergeCell ref="G13:I13"/>
    <mergeCell ref="D31:F31"/>
    <mergeCell ref="C28:I28"/>
    <mergeCell ref="G14:I14"/>
    <mergeCell ref="G15:I15"/>
    <mergeCell ref="A19:I19"/>
    <mergeCell ref="A22:I22"/>
    <mergeCell ref="A25:I25"/>
    <mergeCell ref="D9:E9"/>
    <mergeCell ref="D10:E10"/>
    <mergeCell ref="D11:E11"/>
    <mergeCell ref="G4:I4"/>
    <mergeCell ref="G9:I9"/>
    <mergeCell ref="G10:I10"/>
    <mergeCell ref="G11:I11"/>
  </mergeCells>
  <phoneticPr fontId="1"/>
  <conditionalFormatting sqref="A1:I36">
    <cfRule type="expression" dxfId="8" priority="1">
      <formula>_xlfn.ISFORMULA(A1)</formula>
    </cfRule>
  </conditionalFormatting>
  <dataValidations count="1">
    <dataValidation imeMode="disabled" allowBlank="1" showInputMessage="1" showErrorMessage="1" sqref="G8 G15:I15 D31:F31" xr:uid="{C3E4DFA9-EBA3-4B56-AF5D-C94C3EF9E11A}"/>
  </dataValidations>
  <pageMargins left="0.78740157480314965" right="0.78740157480314965" top="0.74803149606299213" bottom="0.74803149606299213" header="0.31496062992125984" footer="0.31496062992125984"/>
  <pageSetup paperSize="9" scale="9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2EBD8-884E-4C33-BD39-EC3929CF2360}">
  <sheetPr>
    <tabColor theme="5" tint="0.79998168889431442"/>
    <pageSetUpPr fitToPage="1"/>
  </sheetPr>
  <dimension ref="A1:AZ62"/>
  <sheetViews>
    <sheetView topLeftCell="A7" zoomScale="90" zoomScaleNormal="90" zoomScaleSheetLayoutView="85" workbookViewId="0">
      <selection activeCell="AX11" sqref="AX11"/>
    </sheetView>
  </sheetViews>
  <sheetFormatPr defaultColWidth="8.125" defaultRowHeight="13.5" x14ac:dyDescent="0.4"/>
  <cols>
    <col min="1" max="1" width="3.375" style="40" customWidth="1"/>
    <col min="2" max="2" width="4.875" style="40" customWidth="1"/>
    <col min="3" max="6" width="3.375" style="40" customWidth="1"/>
    <col min="7" max="8" width="3" style="40" customWidth="1"/>
    <col min="9" max="9" width="1.875" style="40" customWidth="1"/>
    <col min="10" max="11" width="3" style="40" customWidth="1"/>
    <col min="12" max="12" width="8.125" style="40" customWidth="1"/>
    <col min="13" max="13" width="2.625" style="40" customWidth="1"/>
    <col min="14" max="15" width="4.625" style="40" customWidth="1"/>
    <col min="16" max="16" width="2.5" style="40" customWidth="1"/>
    <col min="17" max="17" width="3.375" style="40" customWidth="1"/>
    <col min="18" max="18" width="10.5" style="40" customWidth="1"/>
    <col min="19" max="19" width="3.375" style="40" customWidth="1"/>
    <col min="20" max="20" width="5.875" style="40" customWidth="1"/>
    <col min="21" max="21" width="1.25" style="40" customWidth="1"/>
    <col min="22" max="22" width="3.375" style="40" customWidth="1"/>
    <col min="23" max="23" width="4.25" style="40" customWidth="1"/>
    <col min="24" max="24" width="3.375" style="40" customWidth="1"/>
    <col min="25" max="25" width="6.75" style="40" customWidth="1"/>
    <col min="26" max="26" width="1.25" style="40" customWidth="1"/>
    <col min="27" max="27" width="3.375" style="40" customWidth="1"/>
    <col min="28" max="28" width="4.25" style="40" customWidth="1"/>
    <col min="29" max="29" width="3.375" style="40" customWidth="1"/>
    <col min="30" max="30" width="7.75" style="40" customWidth="1"/>
    <col min="31" max="31" width="3.375" style="40" customWidth="1"/>
    <col min="32" max="32" width="9.5" style="40" customWidth="1"/>
    <col min="33" max="33" width="3.375" style="40" customWidth="1"/>
    <col min="34" max="34" width="9.25" style="40" customWidth="1"/>
    <col min="35" max="35" width="10" style="40" customWidth="1"/>
    <col min="36" max="37" width="3.375" style="40" customWidth="1"/>
    <col min="38" max="38" width="5.625" style="40" customWidth="1"/>
    <col min="39" max="42" width="3.375" style="40" customWidth="1"/>
    <col min="43" max="43" width="4.875" style="40" customWidth="1"/>
    <col min="44" max="44" width="3.375" style="40" customWidth="1"/>
    <col min="45" max="45" width="9.875" style="40" hidden="1" customWidth="1"/>
    <col min="46" max="46" width="8.875" style="40" customWidth="1"/>
    <col min="47" max="48" width="8.375" style="40" customWidth="1"/>
    <col min="49" max="16384" width="8.125" style="40"/>
  </cols>
  <sheetData>
    <row r="1" spans="1:46" ht="9" customHeight="1" x14ac:dyDescent="0.4">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9">
        <f>EDATE(M27,1)</f>
        <v>46142</v>
      </c>
    </row>
    <row r="2" spans="1:46" ht="16.5" x14ac:dyDescent="0.4">
      <c r="A2" s="38"/>
      <c r="B2" s="41" t="s">
        <v>262</v>
      </c>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row>
    <row r="3" spans="1:46" ht="20.25" customHeight="1" x14ac:dyDescent="0.4">
      <c r="A3" s="38"/>
      <c r="B3" s="38"/>
      <c r="C3" s="38"/>
      <c r="D3" s="38"/>
      <c r="E3" s="38"/>
      <c r="F3" s="38"/>
      <c r="G3" s="38"/>
      <c r="H3" s="38"/>
      <c r="I3" s="38"/>
      <c r="J3" s="38"/>
      <c r="K3" s="38"/>
      <c r="L3" s="38"/>
      <c r="M3" s="330"/>
      <c r="N3" s="330"/>
      <c r="O3" s="330"/>
      <c r="P3" s="330"/>
      <c r="Q3" s="330"/>
      <c r="R3" s="330"/>
      <c r="S3" s="330"/>
      <c r="T3" s="330"/>
      <c r="U3" s="330"/>
      <c r="V3" s="330"/>
      <c r="W3" s="330"/>
      <c r="X3" s="330"/>
      <c r="Y3" s="330"/>
      <c r="Z3" s="330"/>
      <c r="AA3" s="330"/>
      <c r="AB3" s="330"/>
      <c r="AC3" s="330"/>
      <c r="AD3" s="330"/>
      <c r="AE3" s="330"/>
      <c r="AF3" s="330"/>
      <c r="AG3" s="330"/>
      <c r="AH3" s="330"/>
      <c r="AI3" s="371"/>
      <c r="AJ3" s="371"/>
      <c r="AK3" s="371"/>
      <c r="AL3" s="371"/>
      <c r="AM3" s="371"/>
      <c r="AN3" s="371"/>
      <c r="AO3" s="371"/>
      <c r="AP3" s="371"/>
      <c r="AQ3" s="371"/>
      <c r="AR3" s="38"/>
    </row>
    <row r="4" spans="1:46" ht="7.5" customHeight="1" x14ac:dyDescent="0.4">
      <c r="A4" s="38"/>
      <c r="B4" s="42"/>
      <c r="C4" s="43"/>
      <c r="D4" s="43"/>
      <c r="E4" s="43"/>
      <c r="F4" s="43"/>
      <c r="G4" s="43"/>
      <c r="H4" s="43"/>
      <c r="I4" s="43"/>
      <c r="J4" s="43"/>
      <c r="K4" s="43"/>
      <c r="L4" s="43"/>
      <c r="M4" s="44"/>
      <c r="N4" s="45"/>
      <c r="O4" s="44"/>
      <c r="P4" s="44"/>
      <c r="Q4" s="44"/>
      <c r="R4" s="44"/>
      <c r="S4" s="44"/>
      <c r="T4" s="44"/>
      <c r="U4" s="44"/>
      <c r="V4" s="44"/>
      <c r="W4" s="44"/>
      <c r="X4" s="44"/>
      <c r="Y4" s="44"/>
      <c r="Z4" s="44"/>
      <c r="AA4" s="44"/>
      <c r="AB4" s="44"/>
      <c r="AC4" s="44"/>
      <c r="AD4" s="44"/>
      <c r="AE4" s="44"/>
      <c r="AF4" s="44"/>
      <c r="AG4" s="44"/>
      <c r="AH4" s="44"/>
      <c r="AI4" s="46"/>
      <c r="AJ4" s="46"/>
      <c r="AK4" s="46"/>
      <c r="AL4" s="46"/>
      <c r="AM4" s="46"/>
      <c r="AN4" s="46"/>
      <c r="AO4" s="46"/>
      <c r="AP4" s="46"/>
      <c r="AQ4" s="47"/>
      <c r="AR4" s="38"/>
    </row>
    <row r="5" spans="1:46" ht="22.5" customHeight="1" x14ac:dyDescent="0.4">
      <c r="A5" s="38"/>
      <c r="B5" s="374">
        <v>1</v>
      </c>
      <c r="C5" s="377" t="s">
        <v>210</v>
      </c>
      <c r="D5" s="381" t="s">
        <v>133</v>
      </c>
      <c r="E5" s="381"/>
      <c r="F5" s="381"/>
      <c r="G5" s="381"/>
      <c r="H5" s="381"/>
      <c r="I5" s="381"/>
      <c r="J5" s="381"/>
      <c r="K5" s="381"/>
      <c r="L5" s="381"/>
      <c r="M5" s="48"/>
      <c r="N5" s="49"/>
      <c r="O5" s="166"/>
      <c r="P5" s="50" t="s">
        <v>134</v>
      </c>
      <c r="Q5" s="48"/>
      <c r="R5" s="48"/>
      <c r="S5" s="48"/>
      <c r="T5" s="48"/>
      <c r="U5" s="48"/>
      <c r="V5" s="48"/>
      <c r="W5" s="48"/>
      <c r="X5" s="48"/>
      <c r="Y5" s="48"/>
      <c r="Z5" s="48"/>
      <c r="AA5" s="48"/>
      <c r="AB5" s="48"/>
      <c r="AC5" s="48"/>
      <c r="AD5" s="48"/>
      <c r="AE5" s="48"/>
      <c r="AF5" s="48"/>
      <c r="AG5" s="48"/>
      <c r="AH5" s="48"/>
      <c r="AI5" s="51"/>
      <c r="AJ5" s="51"/>
      <c r="AK5" s="51"/>
      <c r="AL5" s="51"/>
      <c r="AM5" s="51"/>
      <c r="AN5" s="51"/>
      <c r="AO5" s="51"/>
      <c r="AP5" s="51"/>
      <c r="AQ5" s="52"/>
      <c r="AR5" s="38"/>
    </row>
    <row r="6" spans="1:46" ht="22.5" customHeight="1" x14ac:dyDescent="0.4">
      <c r="A6" s="38"/>
      <c r="B6" s="374"/>
      <c r="C6" s="386"/>
      <c r="D6" s="381"/>
      <c r="E6" s="381"/>
      <c r="F6" s="381"/>
      <c r="G6" s="381"/>
      <c r="H6" s="381"/>
      <c r="I6" s="381"/>
      <c r="J6" s="381"/>
      <c r="K6" s="381"/>
      <c r="L6" s="381"/>
      <c r="M6" s="41"/>
      <c r="N6" s="53"/>
      <c r="O6" s="131" t="s">
        <v>210</v>
      </c>
      <c r="P6" s="50" t="s">
        <v>135</v>
      </c>
      <c r="Q6" s="50"/>
      <c r="R6" s="132"/>
      <c r="S6" s="50" t="s">
        <v>136</v>
      </c>
      <c r="T6" s="50"/>
      <c r="U6" s="50"/>
      <c r="V6" s="50"/>
      <c r="W6" s="50"/>
      <c r="X6" s="38"/>
      <c r="Y6" s="38"/>
      <c r="Z6" s="41"/>
      <c r="AA6" s="41"/>
      <c r="AB6" s="41"/>
      <c r="AC6" s="41"/>
      <c r="AD6" s="41"/>
      <c r="AE6" s="41"/>
      <c r="AF6" s="41"/>
      <c r="AG6" s="41"/>
      <c r="AH6" s="41"/>
      <c r="AI6" s="41"/>
      <c r="AJ6" s="41"/>
      <c r="AK6" s="38"/>
      <c r="AL6" s="38"/>
      <c r="AM6" s="38"/>
      <c r="AN6" s="38"/>
      <c r="AO6" s="38"/>
      <c r="AP6" s="38"/>
      <c r="AQ6" s="56"/>
      <c r="AR6" s="38"/>
      <c r="AS6" s="38"/>
      <c r="AT6" s="38"/>
    </row>
    <row r="7" spans="1:46" ht="7.5" customHeight="1" x14ac:dyDescent="0.4">
      <c r="A7" s="38"/>
      <c r="B7" s="57"/>
      <c r="C7" s="58"/>
      <c r="D7" s="59"/>
      <c r="E7" s="59"/>
      <c r="F7" s="59"/>
      <c r="G7" s="59"/>
      <c r="H7" s="59"/>
      <c r="I7" s="59"/>
      <c r="J7" s="59"/>
      <c r="K7" s="59"/>
      <c r="L7" s="59"/>
      <c r="M7" s="58"/>
      <c r="N7" s="57"/>
      <c r="O7" s="60"/>
      <c r="P7" s="60"/>
      <c r="Q7" s="60"/>
      <c r="R7" s="60"/>
      <c r="S7" s="60"/>
      <c r="T7" s="60"/>
      <c r="U7" s="60"/>
      <c r="V7" s="60"/>
      <c r="W7" s="60"/>
      <c r="X7" s="61"/>
      <c r="Y7" s="61"/>
      <c r="Z7" s="58"/>
      <c r="AA7" s="58"/>
      <c r="AB7" s="58"/>
      <c r="AC7" s="58"/>
      <c r="AD7" s="58"/>
      <c r="AE7" s="58"/>
      <c r="AF7" s="58"/>
      <c r="AG7" s="58"/>
      <c r="AH7" s="58"/>
      <c r="AI7" s="58"/>
      <c r="AJ7" s="58"/>
      <c r="AK7" s="61"/>
      <c r="AL7" s="61"/>
      <c r="AM7" s="61"/>
      <c r="AN7" s="61"/>
      <c r="AO7" s="61"/>
      <c r="AP7" s="61"/>
      <c r="AQ7" s="62"/>
      <c r="AR7" s="38"/>
      <c r="AS7" s="38"/>
      <c r="AT7" s="38"/>
    </row>
    <row r="8" spans="1:46" ht="7.5" customHeight="1" x14ac:dyDescent="0.4">
      <c r="A8" s="38"/>
      <c r="B8" s="53"/>
      <c r="C8" s="41"/>
      <c r="D8" s="41"/>
      <c r="E8" s="41"/>
      <c r="F8" s="41"/>
      <c r="G8" s="41"/>
      <c r="H8" s="41"/>
      <c r="I8" s="41"/>
      <c r="J8" s="41"/>
      <c r="K8" s="41"/>
      <c r="L8" s="41"/>
      <c r="M8" s="41"/>
      <c r="N8" s="53"/>
      <c r="O8" s="50"/>
      <c r="P8" s="50"/>
      <c r="Q8" s="50"/>
      <c r="R8" s="50"/>
      <c r="S8" s="50"/>
      <c r="T8" s="50"/>
      <c r="U8" s="50"/>
      <c r="V8" s="50"/>
      <c r="W8" s="50"/>
      <c r="X8" s="50"/>
      <c r="Y8" s="50"/>
      <c r="Z8" s="50"/>
      <c r="AA8" s="50"/>
      <c r="AB8" s="50"/>
      <c r="AC8" s="50"/>
      <c r="AD8" s="50"/>
      <c r="AE8" s="50"/>
      <c r="AF8" s="50"/>
      <c r="AG8" s="50"/>
      <c r="AH8" s="50"/>
      <c r="AI8" s="50"/>
      <c r="AJ8" s="50"/>
      <c r="AK8" s="66"/>
      <c r="AL8" s="66"/>
      <c r="AM8" s="50"/>
      <c r="AN8" s="66"/>
      <c r="AO8" s="66"/>
      <c r="AP8" s="66"/>
      <c r="AQ8" s="52"/>
      <c r="AR8" s="51"/>
      <c r="AS8" s="51"/>
      <c r="AT8" s="38"/>
    </row>
    <row r="9" spans="1:46" ht="10.5" customHeight="1" x14ac:dyDescent="0.4">
      <c r="A9" s="38"/>
      <c r="B9" s="374">
        <v>2</v>
      </c>
      <c r="C9" s="377" t="s">
        <v>128</v>
      </c>
      <c r="D9" s="381" t="s">
        <v>142</v>
      </c>
      <c r="E9" s="381"/>
      <c r="F9" s="381"/>
      <c r="G9" s="381"/>
      <c r="H9" s="381"/>
      <c r="I9" s="381"/>
      <c r="J9" s="381"/>
      <c r="K9" s="381"/>
      <c r="L9" s="381"/>
      <c r="M9" s="41"/>
      <c r="N9" s="53"/>
      <c r="O9" s="63"/>
      <c r="P9" s="63"/>
      <c r="Q9" s="63"/>
      <c r="R9" s="63"/>
      <c r="S9" s="63"/>
      <c r="T9" s="63"/>
      <c r="U9" s="63"/>
      <c r="V9" s="63"/>
      <c r="W9" s="63"/>
      <c r="X9" s="38"/>
      <c r="Y9" s="38"/>
      <c r="Z9" s="41"/>
      <c r="AA9" s="41"/>
      <c r="AB9" s="64"/>
      <c r="AC9" s="387" t="s">
        <v>137</v>
      </c>
      <c r="AD9" s="388" t="s">
        <v>143</v>
      </c>
      <c r="AE9" s="388"/>
      <c r="AF9" s="388"/>
      <c r="AG9" s="388"/>
      <c r="AH9" s="388"/>
      <c r="AI9" s="388"/>
      <c r="AJ9" s="388"/>
      <c r="AK9" s="388"/>
      <c r="AL9" s="388"/>
      <c r="AM9" s="389" t="s">
        <v>139</v>
      </c>
      <c r="AN9" s="38"/>
      <c r="AO9" s="38"/>
      <c r="AP9" s="38"/>
      <c r="AQ9" s="56"/>
      <c r="AR9" s="38"/>
      <c r="AS9" s="38"/>
      <c r="AT9" s="38"/>
    </row>
    <row r="10" spans="1:46" ht="19.5" customHeight="1" x14ac:dyDescent="0.4">
      <c r="A10" s="38"/>
      <c r="B10" s="374"/>
      <c r="C10" s="378"/>
      <c r="D10" s="381"/>
      <c r="E10" s="381"/>
      <c r="F10" s="381"/>
      <c r="G10" s="381"/>
      <c r="H10" s="381"/>
      <c r="I10" s="381"/>
      <c r="J10" s="381"/>
      <c r="K10" s="381"/>
      <c r="L10" s="381"/>
      <c r="M10" s="41"/>
      <c r="N10" s="53"/>
      <c r="O10" s="65" t="s">
        <v>140</v>
      </c>
      <c r="P10" s="329"/>
      <c r="Q10" s="329"/>
      <c r="R10" s="50" t="s">
        <v>144</v>
      </c>
      <c r="S10" s="63"/>
      <c r="T10" s="63"/>
      <c r="U10" s="63"/>
      <c r="V10" s="63"/>
      <c r="W10" s="63"/>
      <c r="X10" s="38"/>
      <c r="Y10" s="38"/>
      <c r="Z10" s="41"/>
      <c r="AA10" s="41"/>
      <c r="AB10" s="64"/>
      <c r="AC10" s="387"/>
      <c r="AD10" s="388"/>
      <c r="AE10" s="388"/>
      <c r="AF10" s="388"/>
      <c r="AG10" s="388"/>
      <c r="AH10" s="388"/>
      <c r="AI10" s="388"/>
      <c r="AJ10" s="388"/>
      <c r="AK10" s="388"/>
      <c r="AL10" s="388"/>
      <c r="AM10" s="389"/>
      <c r="AN10" s="50" t="s">
        <v>141</v>
      </c>
      <c r="AO10" s="38"/>
      <c r="AP10" s="38"/>
      <c r="AQ10" s="56"/>
      <c r="AR10" s="38"/>
      <c r="AS10" s="38"/>
      <c r="AT10" s="38"/>
    </row>
    <row r="11" spans="1:46" ht="16.899999999999999" customHeight="1" x14ac:dyDescent="0.4">
      <c r="A11" s="38"/>
      <c r="B11" s="374"/>
      <c r="C11" s="386"/>
      <c r="D11" s="381"/>
      <c r="E11" s="381"/>
      <c r="F11" s="381"/>
      <c r="G11" s="381"/>
      <c r="H11" s="381"/>
      <c r="I11" s="381"/>
      <c r="J11" s="381"/>
      <c r="K11" s="381"/>
      <c r="L11" s="381"/>
      <c r="M11" s="41"/>
      <c r="N11" s="53"/>
      <c r="O11" s="50"/>
      <c r="P11" s="330"/>
      <c r="Q11" s="330"/>
      <c r="R11" s="50"/>
      <c r="S11" s="50"/>
      <c r="T11" s="50"/>
      <c r="U11" s="50"/>
      <c r="V11" s="50"/>
      <c r="W11" s="50"/>
      <c r="X11" s="50"/>
      <c r="Y11" s="50"/>
      <c r="Z11" s="50"/>
      <c r="AA11" s="50"/>
      <c r="AB11" s="64"/>
      <c r="AC11" s="387"/>
      <c r="AD11" s="388"/>
      <c r="AE11" s="388"/>
      <c r="AF11" s="388"/>
      <c r="AG11" s="388"/>
      <c r="AH11" s="388"/>
      <c r="AI11" s="388"/>
      <c r="AJ11" s="388"/>
      <c r="AK11" s="388"/>
      <c r="AL11" s="388"/>
      <c r="AM11" s="389"/>
      <c r="AN11" s="66"/>
      <c r="AO11" s="66"/>
      <c r="AP11" s="66"/>
      <c r="AQ11" s="52"/>
      <c r="AR11" s="51"/>
      <c r="AS11" s="51"/>
      <c r="AT11" s="38"/>
    </row>
    <row r="12" spans="1:46" ht="7.5" customHeight="1" x14ac:dyDescent="0.4">
      <c r="A12" s="38"/>
      <c r="B12" s="70"/>
      <c r="C12" s="61"/>
      <c r="D12" s="61"/>
      <c r="E12" s="61"/>
      <c r="F12" s="61"/>
      <c r="G12" s="61"/>
      <c r="H12" s="61"/>
      <c r="I12" s="61"/>
      <c r="J12" s="61"/>
      <c r="K12" s="61"/>
      <c r="L12" s="61"/>
      <c r="M12" s="59"/>
      <c r="N12" s="71"/>
      <c r="O12" s="59"/>
      <c r="P12" s="59"/>
      <c r="Q12" s="59"/>
      <c r="R12" s="59"/>
      <c r="S12" s="59"/>
      <c r="T12" s="59"/>
      <c r="U12" s="59"/>
      <c r="V12" s="59"/>
      <c r="W12" s="59"/>
      <c r="X12" s="59"/>
      <c r="Y12" s="59"/>
      <c r="Z12" s="59"/>
      <c r="AA12" s="59"/>
      <c r="AB12" s="59"/>
      <c r="AC12" s="59"/>
      <c r="AD12" s="59"/>
      <c r="AE12" s="59"/>
      <c r="AF12" s="59"/>
      <c r="AG12" s="59"/>
      <c r="AH12" s="59"/>
      <c r="AI12" s="72"/>
      <c r="AJ12" s="72"/>
      <c r="AK12" s="72"/>
      <c r="AL12" s="72"/>
      <c r="AM12" s="72"/>
      <c r="AN12" s="72"/>
      <c r="AO12" s="72"/>
      <c r="AP12" s="72"/>
      <c r="AQ12" s="69"/>
      <c r="AR12" s="38"/>
    </row>
    <row r="13" spans="1:46" ht="20.25" customHeight="1" x14ac:dyDescent="0.4">
      <c r="A13" s="38"/>
      <c r="B13" s="38" t="s">
        <v>145</v>
      </c>
      <c r="C13" s="38"/>
      <c r="D13" s="38"/>
      <c r="E13" s="38"/>
      <c r="F13" s="38"/>
      <c r="G13" s="38"/>
      <c r="H13" s="38"/>
      <c r="I13" s="38"/>
      <c r="J13" s="38"/>
      <c r="K13" s="38"/>
      <c r="L13" s="38"/>
      <c r="M13" s="73"/>
      <c r="N13" s="48"/>
      <c r="O13" s="48"/>
      <c r="P13" s="48"/>
      <c r="Q13" s="48"/>
      <c r="R13" s="48"/>
      <c r="S13" s="48"/>
      <c r="T13" s="48"/>
      <c r="U13" s="48"/>
      <c r="V13" s="48"/>
      <c r="W13" s="48"/>
      <c r="X13" s="48"/>
      <c r="Y13" s="48"/>
      <c r="Z13" s="48"/>
      <c r="AA13" s="48"/>
      <c r="AB13" s="48"/>
      <c r="AC13" s="48"/>
      <c r="AD13" s="48"/>
      <c r="AE13" s="48"/>
      <c r="AF13" s="48"/>
      <c r="AG13" s="48"/>
      <c r="AH13" s="48"/>
      <c r="AI13" s="51"/>
      <c r="AJ13" s="51"/>
      <c r="AK13" s="51"/>
      <c r="AL13" s="51"/>
      <c r="AM13" s="51"/>
      <c r="AN13" s="51"/>
      <c r="AO13" s="51"/>
      <c r="AP13" s="51"/>
      <c r="AQ13" s="51"/>
      <c r="AR13" s="38"/>
    </row>
    <row r="14" spans="1:46" ht="35.25" customHeight="1" x14ac:dyDescent="0.4">
      <c r="A14" s="38"/>
      <c r="B14" s="38"/>
      <c r="C14" s="38"/>
      <c r="D14" s="38"/>
      <c r="E14" s="38"/>
      <c r="F14" s="38"/>
      <c r="G14" s="38"/>
      <c r="H14" s="38"/>
      <c r="I14" s="38"/>
      <c r="J14" s="38"/>
      <c r="K14" s="38"/>
      <c r="L14" s="38"/>
      <c r="M14" s="48"/>
      <c r="N14" s="48"/>
      <c r="O14" s="48"/>
      <c r="P14" s="48"/>
      <c r="Q14" s="48"/>
      <c r="R14" s="48"/>
      <c r="S14" s="48"/>
      <c r="T14" s="48"/>
      <c r="U14" s="48"/>
      <c r="V14" s="48"/>
      <c r="W14" s="48"/>
      <c r="X14" s="48"/>
      <c r="Y14" s="48"/>
      <c r="Z14" s="48"/>
      <c r="AA14" s="48"/>
      <c r="AB14" s="48"/>
      <c r="AC14" s="48"/>
      <c r="AD14" s="48"/>
      <c r="AE14" s="48"/>
      <c r="AF14" s="48"/>
      <c r="AG14" s="48"/>
      <c r="AH14" s="48"/>
      <c r="AI14" s="51"/>
      <c r="AJ14" s="51"/>
      <c r="AK14" s="51"/>
      <c r="AL14" s="51"/>
      <c r="AM14" s="51"/>
      <c r="AN14" s="51"/>
      <c r="AO14" s="51"/>
      <c r="AP14" s="51"/>
      <c r="AQ14" s="51"/>
      <c r="AR14" s="38"/>
    </row>
    <row r="15" spans="1:46" ht="15" customHeight="1" x14ac:dyDescent="0.4">
      <c r="A15" s="38"/>
      <c r="B15" s="38" t="s">
        <v>146</v>
      </c>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182"/>
      <c r="AJ15" s="38"/>
      <c r="AK15" s="38"/>
      <c r="AL15" s="38"/>
      <c r="AM15" s="38"/>
      <c r="AN15" s="38"/>
      <c r="AO15" s="38"/>
      <c r="AP15" s="38"/>
      <c r="AQ15" s="38"/>
      <c r="AR15" s="38"/>
    </row>
    <row r="16" spans="1:46" ht="22.5" customHeight="1" x14ac:dyDescent="0.4">
      <c r="A16" s="38"/>
      <c r="B16" s="331" t="s">
        <v>147</v>
      </c>
      <c r="C16" s="332"/>
      <c r="D16" s="332"/>
      <c r="E16" s="332"/>
      <c r="F16" s="332"/>
      <c r="G16" s="332"/>
      <c r="H16" s="333"/>
      <c r="I16" s="334" t="s">
        <v>245</v>
      </c>
      <c r="J16" s="334"/>
      <c r="K16" s="334"/>
      <c r="L16" s="334"/>
      <c r="M16" s="334"/>
      <c r="N16" s="334"/>
      <c r="O16" s="334"/>
      <c r="P16" s="334"/>
      <c r="Q16" s="334"/>
      <c r="R16" s="334"/>
      <c r="S16" s="334"/>
      <c r="T16" s="334"/>
      <c r="U16" s="331" t="s">
        <v>246</v>
      </c>
      <c r="V16" s="332"/>
      <c r="W16" s="332"/>
      <c r="X16" s="332"/>
      <c r="Y16" s="332"/>
      <c r="Z16" s="332"/>
      <c r="AA16" s="332"/>
      <c r="AB16" s="332"/>
      <c r="AC16" s="332"/>
      <c r="AD16" s="332"/>
      <c r="AE16" s="332"/>
      <c r="AF16" s="332"/>
      <c r="AG16" s="332"/>
      <c r="AH16" s="332"/>
      <c r="AI16" s="332"/>
      <c r="AJ16" s="332"/>
      <c r="AK16" s="332"/>
      <c r="AL16" s="332"/>
      <c r="AM16" s="332"/>
      <c r="AN16" s="332"/>
      <c r="AO16" s="332"/>
      <c r="AP16" s="332"/>
      <c r="AQ16" s="333"/>
      <c r="AR16" s="38"/>
      <c r="AS16" s="39"/>
    </row>
    <row r="17" spans="1:52" ht="30" customHeight="1" x14ac:dyDescent="0.4">
      <c r="A17" s="38"/>
      <c r="B17" s="335"/>
      <c r="C17" s="336"/>
      <c r="D17" s="336"/>
      <c r="E17" s="336"/>
      <c r="F17" s="336"/>
      <c r="G17" s="336"/>
      <c r="H17" s="337"/>
      <c r="I17" s="344" t="s">
        <v>148</v>
      </c>
      <c r="J17" s="344"/>
      <c r="K17" s="344"/>
      <c r="L17" s="344"/>
      <c r="M17" s="345"/>
      <c r="N17" s="345"/>
      <c r="O17" s="345"/>
      <c r="P17" s="345"/>
      <c r="Q17" s="345"/>
      <c r="R17" s="345"/>
      <c r="S17" s="345"/>
      <c r="T17" s="345"/>
      <c r="U17" s="346" t="s">
        <v>149</v>
      </c>
      <c r="V17" s="347"/>
      <c r="W17" s="347"/>
      <c r="X17" s="350"/>
      <c r="Y17" s="350"/>
      <c r="Z17" s="350"/>
      <c r="AA17" s="350"/>
      <c r="AB17" s="350"/>
      <c r="AC17" s="350"/>
      <c r="AD17" s="350"/>
      <c r="AE17" s="350"/>
      <c r="AF17" s="350"/>
      <c r="AG17" s="350"/>
      <c r="AH17" s="350"/>
      <c r="AI17" s="350"/>
      <c r="AJ17" s="350"/>
      <c r="AK17" s="350"/>
      <c r="AL17" s="350"/>
      <c r="AM17" s="350"/>
      <c r="AN17" s="350"/>
      <c r="AO17" s="350"/>
      <c r="AP17" s="350"/>
      <c r="AQ17" s="351"/>
      <c r="AR17" s="38"/>
    </row>
    <row r="18" spans="1:52" ht="30" customHeight="1" x14ac:dyDescent="0.4">
      <c r="A18" s="38"/>
      <c r="B18" s="338"/>
      <c r="C18" s="339"/>
      <c r="D18" s="339"/>
      <c r="E18" s="339"/>
      <c r="F18" s="339"/>
      <c r="G18" s="339"/>
      <c r="H18" s="340"/>
      <c r="I18" s="354" t="s">
        <v>150</v>
      </c>
      <c r="J18" s="354"/>
      <c r="K18" s="354"/>
      <c r="L18" s="354"/>
      <c r="M18" s="355"/>
      <c r="N18" s="355"/>
      <c r="O18" s="355"/>
      <c r="P18" s="355"/>
      <c r="Q18" s="355"/>
      <c r="R18" s="356"/>
      <c r="S18" s="356"/>
      <c r="T18" s="356"/>
      <c r="U18" s="348"/>
      <c r="V18" s="349"/>
      <c r="W18" s="349"/>
      <c r="X18" s="352"/>
      <c r="Y18" s="352"/>
      <c r="Z18" s="352"/>
      <c r="AA18" s="352"/>
      <c r="AB18" s="352"/>
      <c r="AC18" s="352"/>
      <c r="AD18" s="352"/>
      <c r="AE18" s="352"/>
      <c r="AF18" s="352"/>
      <c r="AG18" s="352"/>
      <c r="AH18" s="352"/>
      <c r="AI18" s="352"/>
      <c r="AJ18" s="352"/>
      <c r="AK18" s="352"/>
      <c r="AL18" s="352"/>
      <c r="AM18" s="352"/>
      <c r="AN18" s="352"/>
      <c r="AO18" s="352"/>
      <c r="AP18" s="352"/>
      <c r="AQ18" s="353"/>
      <c r="AR18" s="38"/>
    </row>
    <row r="19" spans="1:52" ht="30" customHeight="1" x14ac:dyDescent="0.4">
      <c r="A19" s="38"/>
      <c r="B19" s="338"/>
      <c r="C19" s="339"/>
      <c r="D19" s="339"/>
      <c r="E19" s="339"/>
      <c r="F19" s="339"/>
      <c r="G19" s="339"/>
      <c r="H19" s="340"/>
      <c r="I19" s="354" t="s">
        <v>151</v>
      </c>
      <c r="J19" s="354"/>
      <c r="K19" s="354"/>
      <c r="L19" s="354"/>
      <c r="M19" s="355"/>
      <c r="N19" s="355"/>
      <c r="O19" s="355"/>
      <c r="P19" s="355"/>
      <c r="Q19" s="355"/>
      <c r="R19" s="136" t="s">
        <v>247</v>
      </c>
      <c r="S19" s="357" t="s">
        <v>128</v>
      </c>
      <c r="T19" s="358"/>
      <c r="U19" s="359" t="s">
        <v>152</v>
      </c>
      <c r="V19" s="360"/>
      <c r="W19" s="360"/>
      <c r="X19" s="363"/>
      <c r="Y19" s="363"/>
      <c r="Z19" s="363"/>
      <c r="AA19" s="363"/>
      <c r="AB19" s="363"/>
      <c r="AC19" s="363"/>
      <c r="AD19" s="363"/>
      <c r="AE19" s="363"/>
      <c r="AF19" s="363"/>
      <c r="AG19" s="363"/>
      <c r="AH19" s="363"/>
      <c r="AI19" s="363"/>
      <c r="AJ19" s="363"/>
      <c r="AK19" s="363"/>
      <c r="AL19" s="363"/>
      <c r="AM19" s="363"/>
      <c r="AN19" s="363"/>
      <c r="AO19" s="363"/>
      <c r="AP19" s="363"/>
      <c r="AQ19" s="364"/>
      <c r="AR19" s="38"/>
    </row>
    <row r="20" spans="1:52" ht="30" customHeight="1" x14ac:dyDescent="0.4">
      <c r="A20" s="38"/>
      <c r="B20" s="341"/>
      <c r="C20" s="342"/>
      <c r="D20" s="342"/>
      <c r="E20" s="342"/>
      <c r="F20" s="342"/>
      <c r="G20" s="342"/>
      <c r="H20" s="343"/>
      <c r="I20" s="133" t="s">
        <v>248</v>
      </c>
      <c r="J20" s="134"/>
      <c r="K20" s="134"/>
      <c r="L20" s="135"/>
      <c r="M20" s="368"/>
      <c r="N20" s="369"/>
      <c r="O20" s="369"/>
      <c r="P20" s="369"/>
      <c r="Q20" s="369"/>
      <c r="R20" s="369"/>
      <c r="S20" s="369"/>
      <c r="T20" s="370"/>
      <c r="U20" s="361"/>
      <c r="V20" s="362"/>
      <c r="W20" s="362"/>
      <c r="X20" s="365"/>
      <c r="Y20" s="365"/>
      <c r="Z20" s="365"/>
      <c r="AA20" s="365"/>
      <c r="AB20" s="365"/>
      <c r="AC20" s="365"/>
      <c r="AD20" s="365"/>
      <c r="AE20" s="365"/>
      <c r="AF20" s="365"/>
      <c r="AG20" s="365"/>
      <c r="AH20" s="365"/>
      <c r="AI20" s="365"/>
      <c r="AJ20" s="365"/>
      <c r="AK20" s="365"/>
      <c r="AL20" s="365"/>
      <c r="AM20" s="365"/>
      <c r="AN20" s="365"/>
      <c r="AO20" s="365"/>
      <c r="AP20" s="365"/>
      <c r="AQ20" s="366"/>
      <c r="AR20" s="38"/>
    </row>
    <row r="21" spans="1:52" ht="15" customHeight="1" x14ac:dyDescent="0.4">
      <c r="A21" s="38"/>
      <c r="B21" s="78" t="s">
        <v>153</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row>
    <row r="22" spans="1:52" ht="15" customHeight="1" x14ac:dyDescent="0.4">
      <c r="A22" s="38"/>
      <c r="B22" s="78" t="s">
        <v>154</v>
      </c>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row>
    <row r="23" spans="1:52" ht="15" customHeight="1" x14ac:dyDescent="0.4">
      <c r="A23" s="38"/>
      <c r="B23" s="78" t="s">
        <v>155</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row>
    <row r="24" spans="1:52" ht="15" customHeight="1" x14ac:dyDescent="0.4">
      <c r="A24" s="38"/>
      <c r="B24" s="78" t="s">
        <v>156</v>
      </c>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row>
    <row r="25" spans="1:52" ht="15" customHeight="1" x14ac:dyDescent="0.4">
      <c r="A25" s="38"/>
      <c r="B25" s="78" t="s">
        <v>157</v>
      </c>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row>
    <row r="26" spans="1:52" ht="9" customHeight="1" x14ac:dyDescent="0.4">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row>
    <row r="27" spans="1:52" ht="15" customHeight="1" x14ac:dyDescent="0.4">
      <c r="A27" s="38"/>
      <c r="B27" s="38" t="s">
        <v>158</v>
      </c>
      <c r="C27" s="38"/>
      <c r="D27" s="38"/>
      <c r="E27" s="79" t="s">
        <v>159</v>
      </c>
      <c r="F27" s="316">
        <v>45748</v>
      </c>
      <c r="G27" s="316"/>
      <c r="H27" s="316"/>
      <c r="I27" s="316"/>
      <c r="J27" s="316"/>
      <c r="K27" s="316"/>
      <c r="L27" s="80" t="s">
        <v>160</v>
      </c>
      <c r="M27" s="316">
        <v>46112</v>
      </c>
      <c r="N27" s="316"/>
      <c r="O27" s="316"/>
      <c r="P27" s="316"/>
      <c r="Q27" s="316"/>
      <c r="R27" s="81" t="s">
        <v>161</v>
      </c>
      <c r="S27" s="81"/>
      <c r="T27" s="81"/>
      <c r="U27" s="81"/>
      <c r="V27" s="81"/>
      <c r="W27" s="38"/>
      <c r="X27" s="38"/>
      <c r="Y27" s="38"/>
      <c r="Z27" s="38"/>
      <c r="AA27" s="38"/>
      <c r="AB27" s="38"/>
      <c r="AC27" s="38"/>
      <c r="AD27" s="38"/>
      <c r="AE27" s="38"/>
      <c r="AF27" s="38"/>
      <c r="AG27" s="38"/>
      <c r="AH27" s="38"/>
      <c r="AI27" s="38"/>
      <c r="AJ27" s="38"/>
      <c r="AK27" s="38"/>
      <c r="AL27" s="38"/>
      <c r="AM27" s="38"/>
      <c r="AN27" s="38"/>
      <c r="AO27" s="38"/>
      <c r="AP27" s="38"/>
      <c r="AQ27" s="38"/>
      <c r="AR27" s="38"/>
    </row>
    <row r="28" spans="1:52" ht="15" customHeight="1" x14ac:dyDescent="0.4">
      <c r="A28" s="38"/>
      <c r="B28" s="229" t="s">
        <v>162</v>
      </c>
      <c r="C28" s="318" t="s">
        <v>307</v>
      </c>
      <c r="D28" s="214"/>
      <c r="E28" s="214"/>
      <c r="F28" s="204"/>
      <c r="G28" s="318" t="s">
        <v>163</v>
      </c>
      <c r="H28" s="321"/>
      <c r="I28" s="321"/>
      <c r="J28" s="321"/>
      <c r="K28" s="321"/>
      <c r="L28" s="322"/>
      <c r="M28" s="318" t="s">
        <v>249</v>
      </c>
      <c r="N28" s="214"/>
      <c r="O28" s="214"/>
      <c r="P28" s="204"/>
      <c r="Q28" s="213" t="s">
        <v>164</v>
      </c>
      <c r="R28" s="214"/>
      <c r="S28" s="214"/>
      <c r="T28" s="204"/>
      <c r="U28" s="326" t="s">
        <v>165</v>
      </c>
      <c r="V28" s="327"/>
      <c r="W28" s="327"/>
      <c r="X28" s="327"/>
      <c r="Y28" s="327"/>
      <c r="Z28" s="327"/>
      <c r="AA28" s="327"/>
      <c r="AB28" s="327"/>
      <c r="AC28" s="327"/>
      <c r="AD28" s="328"/>
      <c r="AE28" s="213" t="s">
        <v>166</v>
      </c>
      <c r="AF28" s="214"/>
      <c r="AG28" s="214"/>
      <c r="AH28" s="214"/>
      <c r="AI28" s="214"/>
      <c r="AJ28" s="43"/>
      <c r="AK28" s="43"/>
      <c r="AL28" s="43"/>
      <c r="AM28" s="82"/>
      <c r="AN28" s="281" t="s">
        <v>167</v>
      </c>
      <c r="AO28" s="282"/>
      <c r="AP28" s="282"/>
      <c r="AQ28" s="283"/>
      <c r="AR28" s="38"/>
      <c r="AT28" s="83"/>
    </row>
    <row r="29" spans="1:52" ht="15" customHeight="1" x14ac:dyDescent="0.4">
      <c r="A29" s="38"/>
      <c r="B29" s="230"/>
      <c r="C29" s="319"/>
      <c r="D29" s="320"/>
      <c r="E29" s="320"/>
      <c r="F29" s="308"/>
      <c r="G29" s="290"/>
      <c r="H29" s="291"/>
      <c r="I29" s="291"/>
      <c r="J29" s="291"/>
      <c r="K29" s="291"/>
      <c r="L29" s="292"/>
      <c r="M29" s="290"/>
      <c r="N29" s="320"/>
      <c r="O29" s="320"/>
      <c r="P29" s="308"/>
      <c r="Q29" s="323"/>
      <c r="R29" s="324"/>
      <c r="S29" s="324"/>
      <c r="T29" s="325"/>
      <c r="U29" s="84"/>
      <c r="V29" s="85"/>
      <c r="W29" s="86" t="str">
        <f>IF($C$5="✔","☑","")</f>
        <v>☑</v>
      </c>
      <c r="X29" s="85"/>
      <c r="Y29" s="86" t="e">
        <f>IF(#REF!="✔","☑","")</f>
        <v>#REF!</v>
      </c>
      <c r="Z29" s="85"/>
      <c r="AA29" s="85"/>
      <c r="AB29" s="86" t="str">
        <f>IF($C$9="✔","☑","")</f>
        <v/>
      </c>
      <c r="AC29" s="85"/>
      <c r="AD29" s="87"/>
      <c r="AE29" s="319"/>
      <c r="AF29" s="320"/>
      <c r="AG29" s="320"/>
      <c r="AH29" s="320"/>
      <c r="AI29" s="320"/>
      <c r="AJ29" s="38"/>
      <c r="AK29" s="38"/>
      <c r="AL29" s="38"/>
      <c r="AM29" s="56"/>
      <c r="AN29" s="284"/>
      <c r="AO29" s="285"/>
      <c r="AP29" s="285"/>
      <c r="AQ29" s="286"/>
      <c r="AR29" s="38"/>
      <c r="AT29" s="83"/>
    </row>
    <row r="30" spans="1:52" ht="15" customHeight="1" x14ac:dyDescent="0.4">
      <c r="A30" s="38"/>
      <c r="B30" s="230"/>
      <c r="C30" s="319"/>
      <c r="D30" s="320"/>
      <c r="E30" s="320"/>
      <c r="F30" s="308"/>
      <c r="G30" s="290"/>
      <c r="H30" s="291"/>
      <c r="I30" s="291"/>
      <c r="J30" s="291"/>
      <c r="K30" s="291"/>
      <c r="L30" s="292"/>
      <c r="M30" s="319"/>
      <c r="N30" s="320"/>
      <c r="O30" s="320"/>
      <c r="P30" s="308"/>
      <c r="Q30" s="287" t="s">
        <v>168</v>
      </c>
      <c r="R30" s="288"/>
      <c r="S30" s="288"/>
      <c r="T30" s="289"/>
      <c r="U30" s="290" t="s">
        <v>169</v>
      </c>
      <c r="V30" s="291"/>
      <c r="W30" s="291"/>
      <c r="X30" s="291"/>
      <c r="Y30" s="292"/>
      <c r="Z30" s="296" t="s">
        <v>266</v>
      </c>
      <c r="AA30" s="297"/>
      <c r="AB30" s="297"/>
      <c r="AC30" s="297"/>
      <c r="AD30" s="298"/>
      <c r="AE30" s="319"/>
      <c r="AF30" s="320"/>
      <c r="AG30" s="320"/>
      <c r="AH30" s="320"/>
      <c r="AI30" s="320"/>
      <c r="AJ30" s="213" t="s">
        <v>251</v>
      </c>
      <c r="AK30" s="214"/>
      <c r="AL30" s="214"/>
      <c r="AM30" s="204"/>
      <c r="AN30" s="290" t="s">
        <v>170</v>
      </c>
      <c r="AO30" s="291"/>
      <c r="AP30" s="291"/>
      <c r="AQ30" s="292"/>
      <c r="AR30" s="38"/>
      <c r="AT30" s="83"/>
      <c r="AU30" s="302" t="s">
        <v>171</v>
      </c>
      <c r="AV30" s="302"/>
      <c r="AW30" s="302"/>
      <c r="AX30" s="302"/>
      <c r="AY30" s="302"/>
      <c r="AZ30" s="302"/>
    </row>
    <row r="31" spans="1:52" ht="15" customHeight="1" x14ac:dyDescent="0.4">
      <c r="A31" s="38"/>
      <c r="B31" s="317"/>
      <c r="C31" s="215"/>
      <c r="D31" s="216"/>
      <c r="E31" s="216"/>
      <c r="F31" s="205"/>
      <c r="G31" s="293"/>
      <c r="H31" s="294"/>
      <c r="I31" s="294"/>
      <c r="J31" s="294"/>
      <c r="K31" s="294"/>
      <c r="L31" s="295"/>
      <c r="M31" s="215"/>
      <c r="N31" s="216"/>
      <c r="O31" s="216"/>
      <c r="P31" s="205"/>
      <c r="Q31" s="215"/>
      <c r="R31" s="216"/>
      <c r="S31" s="216"/>
      <c r="T31" s="205"/>
      <c r="U31" s="293"/>
      <c r="V31" s="294"/>
      <c r="W31" s="294"/>
      <c r="X31" s="294"/>
      <c r="Y31" s="295"/>
      <c r="Z31" s="299"/>
      <c r="AA31" s="300"/>
      <c r="AB31" s="300"/>
      <c r="AC31" s="300"/>
      <c r="AD31" s="301"/>
      <c r="AE31" s="215"/>
      <c r="AF31" s="216"/>
      <c r="AG31" s="216"/>
      <c r="AH31" s="216"/>
      <c r="AI31" s="216"/>
      <c r="AJ31" s="215"/>
      <c r="AK31" s="216"/>
      <c r="AL31" s="216"/>
      <c r="AM31" s="205"/>
      <c r="AN31" s="293"/>
      <c r="AO31" s="294"/>
      <c r="AP31" s="294"/>
      <c r="AQ31" s="295"/>
      <c r="AR31" s="38"/>
      <c r="AT31" s="83"/>
      <c r="AU31" s="302"/>
      <c r="AV31" s="302"/>
      <c r="AW31" s="302"/>
      <c r="AX31" s="302"/>
      <c r="AY31" s="302"/>
      <c r="AZ31" s="302"/>
    </row>
    <row r="32" spans="1:52" ht="15.75" customHeight="1" x14ac:dyDescent="0.4">
      <c r="A32" s="38"/>
      <c r="B32" s="229">
        <v>1</v>
      </c>
      <c r="C32" s="231"/>
      <c r="D32" s="232"/>
      <c r="E32" s="232"/>
      <c r="F32" s="233"/>
      <c r="G32" s="237" t="s">
        <v>172</v>
      </c>
      <c r="H32" s="238"/>
      <c r="I32" s="238"/>
      <c r="J32" s="238"/>
      <c r="K32" s="238"/>
      <c r="L32" s="239"/>
      <c r="M32" s="42"/>
      <c r="N32" s="43"/>
      <c r="O32" s="43"/>
      <c r="P32" s="43"/>
      <c r="Q32" s="240"/>
      <c r="R32" s="241"/>
      <c r="S32" s="241"/>
      <c r="T32" s="242"/>
      <c r="U32" s="249"/>
      <c r="V32" s="250"/>
      <c r="W32" s="250"/>
      <c r="X32" s="250"/>
      <c r="Y32" s="251"/>
      <c r="Z32" s="42"/>
      <c r="AA32" s="43"/>
      <c r="AB32" s="43"/>
      <c r="AC32" s="43"/>
      <c r="AD32" s="88"/>
      <c r="AE32" s="89" t="s">
        <v>173</v>
      </c>
      <c r="AF32" s="43"/>
      <c r="AG32" s="43"/>
      <c r="AH32" s="43"/>
      <c r="AI32" s="82"/>
      <c r="AJ32" s="303">
        <f>MIN(AF33,AF35,AF38)</f>
        <v>0</v>
      </c>
      <c r="AK32" s="304"/>
      <c r="AL32" s="304"/>
      <c r="AM32" s="204" t="s">
        <v>8</v>
      </c>
      <c r="AN32" s="309"/>
      <c r="AO32" s="310"/>
      <c r="AP32" s="310"/>
      <c r="AQ32" s="311"/>
      <c r="AR32" s="38"/>
    </row>
    <row r="33" spans="1:49" ht="15.75" customHeight="1" x14ac:dyDescent="0.4">
      <c r="A33" s="38"/>
      <c r="B33" s="230"/>
      <c r="C33" s="234"/>
      <c r="D33" s="235"/>
      <c r="E33" s="235"/>
      <c r="F33" s="236"/>
      <c r="G33" s="226"/>
      <c r="H33" s="227"/>
      <c r="I33" s="227"/>
      <c r="J33" s="227"/>
      <c r="K33" s="227"/>
      <c r="L33" s="228"/>
      <c r="M33" s="90" t="s">
        <v>174</v>
      </c>
      <c r="N33" s="38">
        <v>12</v>
      </c>
      <c r="O33" s="38" t="s">
        <v>175</v>
      </c>
      <c r="P33" s="91" t="s">
        <v>22</v>
      </c>
      <c r="Q33" s="243"/>
      <c r="R33" s="244"/>
      <c r="S33" s="244"/>
      <c r="T33" s="245"/>
      <c r="U33" s="92"/>
      <c r="V33" s="252">
        <f>V34*W35</f>
        <v>0</v>
      </c>
      <c r="W33" s="252"/>
      <c r="X33" s="252"/>
      <c r="Y33" s="56" t="s">
        <v>8</v>
      </c>
      <c r="Z33" s="90"/>
      <c r="AA33" s="315">
        <f>AA34*AB35</f>
        <v>0</v>
      </c>
      <c r="AB33" s="315"/>
      <c r="AC33" s="315"/>
      <c r="AD33" s="56" t="s">
        <v>8</v>
      </c>
      <c r="AE33" s="90"/>
      <c r="AF33" s="277">
        <f>IF(V33=0,0,ROUNDDOWN((V33-10000)/2,0))</f>
        <v>0</v>
      </c>
      <c r="AG33" s="277"/>
      <c r="AH33" s="277"/>
      <c r="AI33" s="56" t="s">
        <v>8</v>
      </c>
      <c r="AJ33" s="305"/>
      <c r="AK33" s="277"/>
      <c r="AL33" s="277"/>
      <c r="AM33" s="308"/>
      <c r="AN33" s="312"/>
      <c r="AO33" s="313"/>
      <c r="AP33" s="313"/>
      <c r="AQ33" s="314"/>
      <c r="AR33" s="38"/>
      <c r="AS33" s="40">
        <f>YEAR($AS$1)*12+MONTH($AS$1)-YEAR(G33)*12-MONTH(G33)
-IF(DAY(G33+1)=1,IF(DAY($AS$1+1)&gt;1,1),IF(AND(DAY($AS$1+1)&gt;1,
 DAY($AS$1)&lt;DAY(G33)),1))</f>
        <v>1515</v>
      </c>
      <c r="AU33" s="83" t="s">
        <v>176</v>
      </c>
      <c r="AV33" s="93">
        <f>MIN(N33,N34,N38,N39)</f>
        <v>12</v>
      </c>
      <c r="AW33" s="40" t="s">
        <v>177</v>
      </c>
    </row>
    <row r="34" spans="1:49" ht="15.75" customHeight="1" x14ac:dyDescent="0.4">
      <c r="A34" s="38"/>
      <c r="B34" s="230"/>
      <c r="C34" s="234"/>
      <c r="D34" s="235"/>
      <c r="E34" s="235"/>
      <c r="F34" s="236"/>
      <c r="G34" s="94"/>
      <c r="H34" s="95"/>
      <c r="I34" s="95"/>
      <c r="J34" s="95"/>
      <c r="K34" s="95"/>
      <c r="L34" s="96"/>
      <c r="M34" s="97" t="str">
        <f>IF(G33="","",IF($S$19="✔","（翌月払いのため",""))</f>
        <v/>
      </c>
      <c r="N34" s="98" t="str">
        <f>IF(G33="","",IF($S$19="✔",N33-1,""))</f>
        <v/>
      </c>
      <c r="O34" s="97" t="str">
        <f>IF(G33="","",IF($S$19="✔","ヶ月）",""))</f>
        <v/>
      </c>
      <c r="P34" s="99"/>
      <c r="Q34" s="246"/>
      <c r="R34" s="247"/>
      <c r="S34" s="247"/>
      <c r="T34" s="248"/>
      <c r="U34" s="100" t="s">
        <v>174</v>
      </c>
      <c r="V34" s="253"/>
      <c r="W34" s="253"/>
      <c r="X34" s="254" t="s">
        <v>178</v>
      </c>
      <c r="Y34" s="255"/>
      <c r="Z34" s="90" t="s">
        <v>159</v>
      </c>
      <c r="AA34" s="253"/>
      <c r="AB34" s="253"/>
      <c r="AC34" s="254" t="s">
        <v>178</v>
      </c>
      <c r="AD34" s="255"/>
      <c r="AE34" s="101" t="s">
        <v>179</v>
      </c>
      <c r="AF34" s="102"/>
      <c r="AG34" s="102"/>
      <c r="AH34" s="102"/>
      <c r="AI34" s="56"/>
      <c r="AJ34" s="305"/>
      <c r="AK34" s="277"/>
      <c r="AL34" s="277"/>
      <c r="AM34" s="308"/>
      <c r="AN34" s="312"/>
      <c r="AO34" s="313"/>
      <c r="AP34" s="313"/>
      <c r="AQ34" s="314"/>
      <c r="AR34" s="38"/>
      <c r="AU34" s="83" t="s">
        <v>180</v>
      </c>
      <c r="AV34" s="93">
        <f>IF(MIN(N33,N38,N34,N39)&gt;=73,72,MIN(N33,N38,N34,N39))</f>
        <v>12</v>
      </c>
      <c r="AW34" s="40" t="s">
        <v>175</v>
      </c>
    </row>
    <row r="35" spans="1:49" ht="15.75" customHeight="1" x14ac:dyDescent="0.4">
      <c r="A35" s="78"/>
      <c r="B35" s="230"/>
      <c r="C35" s="234"/>
      <c r="D35" s="235"/>
      <c r="E35" s="235"/>
      <c r="F35" s="236"/>
      <c r="G35" s="256" t="s">
        <v>181</v>
      </c>
      <c r="H35" s="257"/>
      <c r="I35" s="257"/>
      <c r="J35" s="257"/>
      <c r="K35" s="257"/>
      <c r="L35" s="258"/>
      <c r="M35" s="262" t="s">
        <v>182</v>
      </c>
      <c r="N35" s="263"/>
      <c r="O35" s="263"/>
      <c r="P35" s="264"/>
      <c r="Q35" s="267"/>
      <c r="R35" s="268"/>
      <c r="S35" s="268"/>
      <c r="T35" s="269"/>
      <c r="U35" s="103"/>
      <c r="V35" s="38"/>
      <c r="W35" s="137"/>
      <c r="X35" s="254" t="s">
        <v>183</v>
      </c>
      <c r="Y35" s="255"/>
      <c r="Z35" s="90"/>
      <c r="AA35" s="38"/>
      <c r="AB35" s="137"/>
      <c r="AC35" s="254" t="s">
        <v>183</v>
      </c>
      <c r="AD35" s="255"/>
      <c r="AE35" s="90"/>
      <c r="AF35" s="277">
        <f>ROUNDDOWN(AA33/2,0)</f>
        <v>0</v>
      </c>
      <c r="AG35" s="277"/>
      <c r="AH35" s="277"/>
      <c r="AI35" s="56" t="s">
        <v>8</v>
      </c>
      <c r="AJ35" s="305"/>
      <c r="AK35" s="277"/>
      <c r="AL35" s="277"/>
      <c r="AM35" s="308"/>
      <c r="AN35" s="312"/>
      <c r="AO35" s="313"/>
      <c r="AP35" s="313"/>
      <c r="AQ35" s="314"/>
      <c r="AR35" s="38"/>
      <c r="AU35" s="83" t="s">
        <v>184</v>
      </c>
      <c r="AV35" s="104">
        <f>IF(AV34&gt;=13,AV34-(AV34-12),AV34)-(AV33-AV34)</f>
        <v>12</v>
      </c>
      <c r="AW35" s="40" t="s">
        <v>175</v>
      </c>
    </row>
    <row r="36" spans="1:49" ht="15.75" customHeight="1" x14ac:dyDescent="0.4">
      <c r="A36" s="38"/>
      <c r="B36" s="221" t="s">
        <v>185</v>
      </c>
      <c r="C36" s="234"/>
      <c r="D36" s="235"/>
      <c r="E36" s="235"/>
      <c r="F36" s="236"/>
      <c r="G36" s="259"/>
      <c r="H36" s="260"/>
      <c r="I36" s="260"/>
      <c r="J36" s="260"/>
      <c r="K36" s="260"/>
      <c r="L36" s="261"/>
      <c r="M36" s="265"/>
      <c r="N36" s="212"/>
      <c r="O36" s="212"/>
      <c r="P36" s="266"/>
      <c r="Q36" s="270"/>
      <c r="R36" s="198"/>
      <c r="S36" s="198"/>
      <c r="T36" s="271"/>
      <c r="U36" s="90"/>
      <c r="V36" s="38"/>
      <c r="W36" s="38"/>
      <c r="X36" s="38"/>
      <c r="Y36" s="56"/>
      <c r="Z36" s="90"/>
      <c r="AA36" s="105"/>
      <c r="AB36" s="38"/>
      <c r="AC36" s="38"/>
      <c r="AD36" s="56"/>
      <c r="AE36" s="106" t="s">
        <v>186</v>
      </c>
      <c r="AF36" s="107"/>
      <c r="AG36" s="107"/>
      <c r="AH36" s="107"/>
      <c r="AI36" s="108"/>
      <c r="AJ36" s="305"/>
      <c r="AK36" s="277"/>
      <c r="AL36" s="277"/>
      <c r="AM36" s="308"/>
      <c r="AN36" s="139"/>
      <c r="AO36" s="140"/>
      <c r="AP36" s="140"/>
      <c r="AQ36" s="141"/>
      <c r="AR36" s="38"/>
      <c r="AU36" s="83" t="s">
        <v>187</v>
      </c>
      <c r="AV36" s="104">
        <f>IF(AV34=AV35,1,AV34-AV35+1)</f>
        <v>1</v>
      </c>
      <c r="AW36" s="40" t="s">
        <v>188</v>
      </c>
    </row>
    <row r="37" spans="1:49" ht="15.75" customHeight="1" x14ac:dyDescent="0.4">
      <c r="A37" s="38"/>
      <c r="B37" s="221"/>
      <c r="C37" s="234"/>
      <c r="D37" s="235"/>
      <c r="E37" s="235"/>
      <c r="F37" s="236"/>
      <c r="G37" s="259"/>
      <c r="H37" s="260"/>
      <c r="I37" s="260"/>
      <c r="J37" s="260"/>
      <c r="K37" s="260"/>
      <c r="L37" s="261"/>
      <c r="M37" s="265"/>
      <c r="N37" s="212"/>
      <c r="O37" s="212"/>
      <c r="P37" s="266"/>
      <c r="Q37" s="270"/>
      <c r="R37" s="198"/>
      <c r="S37" s="198"/>
      <c r="T37" s="271"/>
      <c r="U37" s="90"/>
      <c r="V37" s="38"/>
      <c r="W37" s="38"/>
      <c r="X37" s="38"/>
      <c r="Y37" s="56"/>
      <c r="Z37" s="90"/>
      <c r="AA37" s="38"/>
      <c r="AB37" s="38"/>
      <c r="AC37" s="38"/>
      <c r="AD37" s="56"/>
      <c r="AE37" s="106"/>
      <c r="AF37" s="107"/>
      <c r="AG37" s="107"/>
      <c r="AH37" s="107"/>
      <c r="AI37" s="108" t="str">
        <f>IF(AV38=0,"","×"&amp;AV38)</f>
        <v/>
      </c>
      <c r="AJ37" s="305"/>
      <c r="AK37" s="277"/>
      <c r="AL37" s="277"/>
      <c r="AM37" s="308"/>
      <c r="AN37" s="139"/>
      <c r="AO37" s="140"/>
      <c r="AP37" s="140"/>
      <c r="AQ37" s="141"/>
      <c r="AR37" s="38"/>
      <c r="AU37" s="83" t="s">
        <v>189</v>
      </c>
      <c r="AV37" s="104">
        <f>IF(AV36&gt;=25,IF(AV36&lt;=36,36-AV36+1,0),AV35)</f>
        <v>12</v>
      </c>
      <c r="AW37" s="40" t="s">
        <v>188</v>
      </c>
    </row>
    <row r="38" spans="1:49" ht="15.75" customHeight="1" x14ac:dyDescent="0.4">
      <c r="A38" s="38"/>
      <c r="B38" s="221"/>
      <c r="C38" s="222" t="s">
        <v>190</v>
      </c>
      <c r="D38" s="223"/>
      <c r="E38" s="224"/>
      <c r="F38" s="225"/>
      <c r="G38" s="226"/>
      <c r="H38" s="227"/>
      <c r="I38" s="227"/>
      <c r="J38" s="227"/>
      <c r="K38" s="227"/>
      <c r="L38" s="228"/>
      <c r="M38" s="90" t="s">
        <v>174</v>
      </c>
      <c r="N38" s="38" t="str">
        <f>IF(G38="","",DATEDIF(G38,$M$27,"m")+1)</f>
        <v/>
      </c>
      <c r="O38" s="38" t="s">
        <v>175</v>
      </c>
      <c r="P38" s="91" t="s">
        <v>22</v>
      </c>
      <c r="Q38" s="270"/>
      <c r="R38" s="198"/>
      <c r="S38" s="198"/>
      <c r="T38" s="271"/>
      <c r="U38" s="90"/>
      <c r="V38" s="138" t="s">
        <v>128</v>
      </c>
      <c r="W38" s="278" t="s">
        <v>191</v>
      </c>
      <c r="X38" s="279"/>
      <c r="Y38" s="280"/>
      <c r="Z38" s="90"/>
      <c r="AA38" s="38"/>
      <c r="AB38" s="38"/>
      <c r="AC38" s="38"/>
      <c r="AD38" s="56"/>
      <c r="AE38" s="90"/>
      <c r="AF38" s="113">
        <f>AV37*7500+AV38*5000</f>
        <v>90000</v>
      </c>
      <c r="AG38" s="56" t="s">
        <v>252</v>
      </c>
      <c r="AH38" s="114"/>
      <c r="AI38" s="56"/>
      <c r="AJ38" s="305"/>
      <c r="AK38" s="277"/>
      <c r="AL38" s="277"/>
      <c r="AM38" s="308"/>
      <c r="AN38" s="142"/>
      <c r="AO38" s="143"/>
      <c r="AP38" s="143"/>
      <c r="AQ38" s="144"/>
      <c r="AR38" s="38"/>
      <c r="AU38" s="83" t="s">
        <v>192</v>
      </c>
      <c r="AV38" s="104">
        <f>AV35-AV37</f>
        <v>0</v>
      </c>
      <c r="AW38" s="40" t="s">
        <v>188</v>
      </c>
    </row>
    <row r="39" spans="1:49" ht="15.75" customHeight="1" x14ac:dyDescent="0.4">
      <c r="A39" s="38"/>
      <c r="B39" s="138" t="s">
        <v>128</v>
      </c>
      <c r="C39" s="148"/>
      <c r="D39" s="149"/>
      <c r="E39" s="149"/>
      <c r="F39" s="150"/>
      <c r="G39" s="94"/>
      <c r="H39" s="95"/>
      <c r="I39" s="95"/>
      <c r="J39" s="95"/>
      <c r="K39" s="95"/>
      <c r="L39" s="96"/>
      <c r="M39" s="97" t="str">
        <f>IF(G38="","",IF($S$19="✔","（翌月払いのため",""))</f>
        <v/>
      </c>
      <c r="N39" s="98" t="str">
        <f>IF(G38="","",IF($S$19="✔",N38-1,""))</f>
        <v/>
      </c>
      <c r="O39" s="97" t="str">
        <f>IF(G38="","",IF($S$19="✔","ヶ月）",""))</f>
        <v/>
      </c>
      <c r="P39" s="99"/>
      <c r="Q39" s="272"/>
      <c r="R39" s="273"/>
      <c r="S39" s="273"/>
      <c r="T39" s="274"/>
      <c r="U39" s="70"/>
      <c r="V39" s="61"/>
      <c r="W39" s="61"/>
      <c r="X39" s="61"/>
      <c r="Y39" s="62"/>
      <c r="Z39" s="70"/>
      <c r="AA39" s="61"/>
      <c r="AB39" s="61"/>
      <c r="AC39" s="61"/>
      <c r="AD39" s="62"/>
      <c r="AE39" s="70"/>
      <c r="AF39" s="61"/>
      <c r="AG39" s="61"/>
      <c r="AH39" s="61"/>
      <c r="AI39" s="62"/>
      <c r="AJ39" s="306"/>
      <c r="AK39" s="307"/>
      <c r="AL39" s="307"/>
      <c r="AM39" s="205"/>
      <c r="AN39" s="145"/>
      <c r="AO39" s="146"/>
      <c r="AP39" s="146"/>
      <c r="AQ39" s="147"/>
      <c r="AR39" s="38"/>
    </row>
    <row r="40" spans="1:49" ht="15.75" customHeight="1" x14ac:dyDescent="0.4">
      <c r="A40" s="38"/>
      <c r="B40" s="229">
        <v>2</v>
      </c>
      <c r="C40" s="231"/>
      <c r="D40" s="232"/>
      <c r="E40" s="232"/>
      <c r="F40" s="233"/>
      <c r="G40" s="237" t="s">
        <v>193</v>
      </c>
      <c r="H40" s="238"/>
      <c r="I40" s="238"/>
      <c r="J40" s="238"/>
      <c r="K40" s="238"/>
      <c r="L40" s="239"/>
      <c r="M40" s="42"/>
      <c r="N40" s="43"/>
      <c r="O40" s="43"/>
      <c r="P40" s="43"/>
      <c r="Q40" s="240"/>
      <c r="R40" s="241"/>
      <c r="S40" s="241"/>
      <c r="T40" s="242"/>
      <c r="U40" s="249"/>
      <c r="V40" s="250"/>
      <c r="W40" s="250"/>
      <c r="X40" s="250"/>
      <c r="Y40" s="251"/>
      <c r="Z40" s="42"/>
      <c r="AA40" s="43"/>
      <c r="AB40" s="43"/>
      <c r="AC40" s="43"/>
      <c r="AD40" s="88"/>
      <c r="AE40" s="89" t="s">
        <v>194</v>
      </c>
      <c r="AF40" s="43"/>
      <c r="AG40" s="43"/>
      <c r="AH40" s="43"/>
      <c r="AI40" s="82"/>
      <c r="AJ40" s="200">
        <f>MIN(AF41,AF43,AF46)</f>
        <v>0</v>
      </c>
      <c r="AK40" s="201"/>
      <c r="AL40" s="201"/>
      <c r="AM40" s="204" t="s">
        <v>195</v>
      </c>
      <c r="AN40" s="309"/>
      <c r="AO40" s="310"/>
      <c r="AP40" s="310"/>
      <c r="AQ40" s="311"/>
      <c r="AR40" s="38"/>
    </row>
    <row r="41" spans="1:49" ht="15.75" customHeight="1" x14ac:dyDescent="0.4">
      <c r="A41" s="38"/>
      <c r="B41" s="230"/>
      <c r="C41" s="234"/>
      <c r="D41" s="235"/>
      <c r="E41" s="235"/>
      <c r="F41" s="236"/>
      <c r="G41" s="226"/>
      <c r="H41" s="227"/>
      <c r="I41" s="227"/>
      <c r="J41" s="227"/>
      <c r="K41" s="227"/>
      <c r="L41" s="228"/>
      <c r="M41" s="90" t="s">
        <v>196</v>
      </c>
      <c r="N41" s="38" t="str">
        <f>IF($G$41="","",DATEDIF(G41,$M$27,"m")+1)</f>
        <v/>
      </c>
      <c r="O41" s="38" t="s">
        <v>197</v>
      </c>
      <c r="P41" s="91" t="s">
        <v>198</v>
      </c>
      <c r="Q41" s="243"/>
      <c r="R41" s="244"/>
      <c r="S41" s="244"/>
      <c r="T41" s="245"/>
      <c r="U41" s="92"/>
      <c r="V41" s="252">
        <f>V42*W43</f>
        <v>0</v>
      </c>
      <c r="W41" s="252"/>
      <c r="X41" s="252"/>
      <c r="Y41" s="56" t="s">
        <v>195</v>
      </c>
      <c r="Z41" s="90"/>
      <c r="AA41" s="315">
        <f>AA42*AB43</f>
        <v>0</v>
      </c>
      <c r="AB41" s="315"/>
      <c r="AC41" s="315"/>
      <c r="AD41" s="56" t="s">
        <v>195</v>
      </c>
      <c r="AE41" s="90"/>
      <c r="AF41" s="277">
        <f>IF(V41=0,0,ROUNDDOWN((V41-10000)/2,0))</f>
        <v>0</v>
      </c>
      <c r="AG41" s="277"/>
      <c r="AH41" s="277"/>
      <c r="AI41" s="56" t="s">
        <v>195</v>
      </c>
      <c r="AJ41" s="367"/>
      <c r="AK41" s="315"/>
      <c r="AL41" s="315"/>
      <c r="AM41" s="308"/>
      <c r="AN41" s="312"/>
      <c r="AO41" s="313"/>
      <c r="AP41" s="313"/>
      <c r="AQ41" s="314"/>
      <c r="AR41" s="38"/>
      <c r="AS41" s="40">
        <f>YEAR($AS$1)*12+MONTH($AS$1)-YEAR(G41)*12-MONTH(G41)
-IF(DAY(G41+1)=1,IF(DAY($AS$1+1)&gt;1,1),IF(AND(DAY($AS$1+1)&gt;1,
 DAY($AS$1)&lt;DAY(G41)),1))</f>
        <v>1515</v>
      </c>
      <c r="AU41" s="83" t="s">
        <v>176</v>
      </c>
      <c r="AV41" s="93">
        <f>MIN(N41,N42,N46,N47)</f>
        <v>0</v>
      </c>
      <c r="AW41" s="40" t="s">
        <v>177</v>
      </c>
    </row>
    <row r="42" spans="1:49" ht="15.75" customHeight="1" x14ac:dyDescent="0.4">
      <c r="A42" s="38"/>
      <c r="B42" s="230"/>
      <c r="C42" s="234"/>
      <c r="D42" s="235"/>
      <c r="E42" s="235"/>
      <c r="F42" s="236"/>
      <c r="G42" s="94"/>
      <c r="H42" s="95"/>
      <c r="I42" s="95"/>
      <c r="J42" s="95"/>
      <c r="K42" s="95"/>
      <c r="L42" s="96"/>
      <c r="M42" s="97" t="str">
        <f>IF(G41="","",IF($S$19="✔","（翌月払いのため",""))</f>
        <v/>
      </c>
      <c r="N42" s="98" t="str">
        <f>IF(G41="","",IF($S$19="✔",N41-1,""))</f>
        <v/>
      </c>
      <c r="O42" s="97" t="str">
        <f>IF(G41="","",IF($S$19="✔","ヶ月）",""))</f>
        <v/>
      </c>
      <c r="P42" s="99"/>
      <c r="Q42" s="246"/>
      <c r="R42" s="247"/>
      <c r="S42" s="247"/>
      <c r="T42" s="248"/>
      <c r="U42" s="100" t="s">
        <v>196</v>
      </c>
      <c r="V42" s="253"/>
      <c r="W42" s="253"/>
      <c r="X42" s="254" t="s">
        <v>199</v>
      </c>
      <c r="Y42" s="255"/>
      <c r="Z42" s="90" t="s">
        <v>200</v>
      </c>
      <c r="AA42" s="253"/>
      <c r="AB42" s="253"/>
      <c r="AC42" s="254" t="s">
        <v>199</v>
      </c>
      <c r="AD42" s="255"/>
      <c r="AE42" s="101" t="s">
        <v>201</v>
      </c>
      <c r="AF42" s="102"/>
      <c r="AG42" s="102"/>
      <c r="AH42" s="102"/>
      <c r="AI42" s="56"/>
      <c r="AJ42" s="367"/>
      <c r="AK42" s="315"/>
      <c r="AL42" s="315"/>
      <c r="AM42" s="308"/>
      <c r="AN42" s="312"/>
      <c r="AO42" s="313"/>
      <c r="AP42" s="313"/>
      <c r="AQ42" s="314"/>
      <c r="AR42" s="38"/>
      <c r="AU42" s="83" t="s">
        <v>180</v>
      </c>
      <c r="AV42" s="93">
        <f>IF(MIN(N41,N46,N42,N47)&gt;=73,72,MIN(N41,N46,N42,N47))</f>
        <v>0</v>
      </c>
      <c r="AW42" s="40" t="s">
        <v>175</v>
      </c>
    </row>
    <row r="43" spans="1:49" ht="15.75" customHeight="1" x14ac:dyDescent="0.4">
      <c r="A43" s="78"/>
      <c r="B43" s="230"/>
      <c r="C43" s="234"/>
      <c r="D43" s="235"/>
      <c r="E43" s="235"/>
      <c r="F43" s="236"/>
      <c r="G43" s="256" t="s">
        <v>202</v>
      </c>
      <c r="H43" s="257"/>
      <c r="I43" s="257"/>
      <c r="J43" s="257"/>
      <c r="K43" s="257"/>
      <c r="L43" s="258"/>
      <c r="M43" s="262" t="s">
        <v>203</v>
      </c>
      <c r="N43" s="263"/>
      <c r="O43" s="263"/>
      <c r="P43" s="264"/>
      <c r="Q43" s="267"/>
      <c r="R43" s="268"/>
      <c r="S43" s="268"/>
      <c r="T43" s="269"/>
      <c r="U43" s="103"/>
      <c r="V43" s="38"/>
      <c r="W43" s="137"/>
      <c r="X43" s="254" t="s">
        <v>204</v>
      </c>
      <c r="Y43" s="255"/>
      <c r="Z43" s="90"/>
      <c r="AA43" s="38"/>
      <c r="AB43" s="137"/>
      <c r="AC43" s="254" t="s">
        <v>204</v>
      </c>
      <c r="AD43" s="255"/>
      <c r="AE43" s="90"/>
      <c r="AF43" s="277">
        <f>ROUNDDOWN(AA41/2,0)</f>
        <v>0</v>
      </c>
      <c r="AG43" s="277"/>
      <c r="AH43" s="277"/>
      <c r="AI43" s="56" t="s">
        <v>195</v>
      </c>
      <c r="AJ43" s="367"/>
      <c r="AK43" s="315"/>
      <c r="AL43" s="315"/>
      <c r="AM43" s="308"/>
      <c r="AN43" s="312"/>
      <c r="AO43" s="313"/>
      <c r="AP43" s="313"/>
      <c r="AQ43" s="314"/>
      <c r="AR43" s="38"/>
      <c r="AU43" s="83" t="s">
        <v>184</v>
      </c>
      <c r="AV43" s="104">
        <f>IF(AV42&gt;=13,AV42-(AV42-12),AV42)-(AV41-AV42)</f>
        <v>0</v>
      </c>
      <c r="AW43" s="40" t="s">
        <v>175</v>
      </c>
    </row>
    <row r="44" spans="1:49" ht="15.75" customHeight="1" x14ac:dyDescent="0.4">
      <c r="A44" s="38"/>
      <c r="B44" s="221" t="s">
        <v>205</v>
      </c>
      <c r="C44" s="234"/>
      <c r="D44" s="235"/>
      <c r="E44" s="235"/>
      <c r="F44" s="236"/>
      <c r="G44" s="259"/>
      <c r="H44" s="260"/>
      <c r="I44" s="260"/>
      <c r="J44" s="260"/>
      <c r="K44" s="260"/>
      <c r="L44" s="261"/>
      <c r="M44" s="265"/>
      <c r="N44" s="212"/>
      <c r="O44" s="212"/>
      <c r="P44" s="266"/>
      <c r="Q44" s="270"/>
      <c r="R44" s="198"/>
      <c r="S44" s="198"/>
      <c r="T44" s="271"/>
      <c r="U44" s="90"/>
      <c r="V44" s="38"/>
      <c r="W44" s="38"/>
      <c r="X44" s="38"/>
      <c r="Y44" s="56"/>
      <c r="Z44" s="90"/>
      <c r="AA44" s="38"/>
      <c r="AB44" s="38"/>
      <c r="AC44" s="38"/>
      <c r="AD44" s="56"/>
      <c r="AE44" s="101" t="s">
        <v>186</v>
      </c>
      <c r="AF44" s="107"/>
      <c r="AG44" s="107"/>
      <c r="AH44" s="107"/>
      <c r="AI44" s="108" t="str">
        <f>IF(AV45=0,"","×"&amp;AV45)</f>
        <v/>
      </c>
      <c r="AJ44" s="367"/>
      <c r="AK44" s="315"/>
      <c r="AL44" s="315"/>
      <c r="AM44" s="308"/>
      <c r="AN44" s="139"/>
      <c r="AO44" s="140"/>
      <c r="AP44" s="140"/>
      <c r="AQ44" s="141"/>
      <c r="AR44" s="38"/>
      <c r="AU44" s="83" t="s">
        <v>187</v>
      </c>
      <c r="AV44" s="104">
        <f>IF(AV42=AV43,1,AV42-AV43+1)</f>
        <v>1</v>
      </c>
      <c r="AW44" s="40" t="s">
        <v>188</v>
      </c>
    </row>
    <row r="45" spans="1:49" ht="13.9" customHeight="1" x14ac:dyDescent="0.4">
      <c r="A45" s="38"/>
      <c r="B45" s="221"/>
      <c r="C45" s="234"/>
      <c r="D45" s="235"/>
      <c r="E45" s="235"/>
      <c r="F45" s="236"/>
      <c r="G45" s="259"/>
      <c r="H45" s="260"/>
      <c r="I45" s="260"/>
      <c r="J45" s="260"/>
      <c r="K45" s="260"/>
      <c r="L45" s="261"/>
      <c r="M45" s="265"/>
      <c r="N45" s="212"/>
      <c r="O45" s="212"/>
      <c r="P45" s="266"/>
      <c r="Q45" s="270"/>
      <c r="R45" s="198"/>
      <c r="S45" s="198"/>
      <c r="T45" s="271"/>
      <c r="U45" s="90"/>
      <c r="V45" s="38"/>
      <c r="W45" s="38"/>
      <c r="X45" s="38"/>
      <c r="Y45" s="56"/>
      <c r="Z45" s="90"/>
      <c r="AA45" s="38"/>
      <c r="AB45" s="38"/>
      <c r="AC45" s="38"/>
      <c r="AD45" s="56"/>
      <c r="AE45" s="106"/>
      <c r="AF45" s="107"/>
      <c r="AG45" s="107"/>
      <c r="AH45" s="107"/>
      <c r="AI45" s="108" t="str">
        <f>IF(AV46=0,"","×"&amp;AV46)</f>
        <v/>
      </c>
      <c r="AJ45" s="367"/>
      <c r="AK45" s="315"/>
      <c r="AL45" s="315"/>
      <c r="AM45" s="308"/>
      <c r="AN45" s="139"/>
      <c r="AO45" s="140"/>
      <c r="AP45" s="140"/>
      <c r="AQ45" s="141"/>
      <c r="AR45" s="38"/>
      <c r="AU45" s="83" t="s">
        <v>189</v>
      </c>
      <c r="AV45" s="104">
        <f>IF(AV44&gt;=25,IF(AV44&lt;=36,36-AV44+1,0),AV43)</f>
        <v>0</v>
      </c>
      <c r="AW45" s="40" t="s">
        <v>188</v>
      </c>
    </row>
    <row r="46" spans="1:49" ht="15.75" customHeight="1" x14ac:dyDescent="0.4">
      <c r="A46" s="38"/>
      <c r="B46" s="221"/>
      <c r="C46" s="222" t="s">
        <v>206</v>
      </c>
      <c r="D46" s="223"/>
      <c r="E46" s="224"/>
      <c r="F46" s="225"/>
      <c r="G46" s="226"/>
      <c r="H46" s="227"/>
      <c r="I46" s="227"/>
      <c r="J46" s="227"/>
      <c r="K46" s="227"/>
      <c r="L46" s="228"/>
      <c r="M46" s="90" t="s">
        <v>196</v>
      </c>
      <c r="N46" s="38" t="str">
        <f>IF(G46="","",DATEDIF(G46,$M$27,"m")+1)</f>
        <v/>
      </c>
      <c r="O46" s="38" t="s">
        <v>197</v>
      </c>
      <c r="P46" s="91" t="s">
        <v>198</v>
      </c>
      <c r="Q46" s="270"/>
      <c r="R46" s="198"/>
      <c r="S46" s="198"/>
      <c r="T46" s="271"/>
      <c r="U46" s="90"/>
      <c r="V46" s="138" t="s">
        <v>128</v>
      </c>
      <c r="W46" s="78" t="s">
        <v>207</v>
      </c>
      <c r="X46" s="38"/>
      <c r="Y46" s="56"/>
      <c r="Z46" s="90"/>
      <c r="AA46" s="38"/>
      <c r="AB46" s="38"/>
      <c r="AC46" s="38"/>
      <c r="AD46" s="56"/>
      <c r="AE46" s="90"/>
      <c r="AF46" s="113">
        <f>AV45*7500+AV46*5000</f>
        <v>0</v>
      </c>
      <c r="AG46" s="56" t="s">
        <v>252</v>
      </c>
      <c r="AH46" s="114"/>
      <c r="AI46" s="56"/>
      <c r="AJ46" s="367"/>
      <c r="AK46" s="315"/>
      <c r="AL46" s="315"/>
      <c r="AM46" s="308"/>
      <c r="AN46" s="142"/>
      <c r="AO46" s="143"/>
      <c r="AP46" s="143"/>
      <c r="AQ46" s="144"/>
      <c r="AR46" s="38"/>
      <c r="AU46" s="83" t="s">
        <v>192</v>
      </c>
      <c r="AV46" s="104">
        <f>AV43-AV45</f>
        <v>0</v>
      </c>
      <c r="AW46" s="40" t="s">
        <v>188</v>
      </c>
    </row>
    <row r="47" spans="1:49" ht="15.75" customHeight="1" x14ac:dyDescent="0.4">
      <c r="A47" s="38"/>
      <c r="B47" s="138" t="s">
        <v>128</v>
      </c>
      <c r="C47" s="148"/>
      <c r="D47" s="149"/>
      <c r="E47" s="149"/>
      <c r="F47" s="150"/>
      <c r="G47" s="94"/>
      <c r="H47" s="95"/>
      <c r="I47" s="95"/>
      <c r="J47" s="95"/>
      <c r="K47" s="95"/>
      <c r="L47" s="96"/>
      <c r="M47" s="97" t="str">
        <f>IF(G46="","",IF($S$19="✔","（翌月払いのため",""))</f>
        <v/>
      </c>
      <c r="N47" s="98" t="str">
        <f>IF(G46="","",IF($S$19="✔",N46-1,""))</f>
        <v/>
      </c>
      <c r="O47" s="97" t="str">
        <f>IF(G46="","",IF($S$19="✔","ヶ月）",""))</f>
        <v/>
      </c>
      <c r="P47" s="99"/>
      <c r="Q47" s="272"/>
      <c r="R47" s="273"/>
      <c r="S47" s="273"/>
      <c r="T47" s="274"/>
      <c r="U47" s="70"/>
      <c r="V47" s="61"/>
      <c r="W47" s="61"/>
      <c r="X47" s="61"/>
      <c r="Y47" s="62"/>
      <c r="Z47" s="70"/>
      <c r="AA47" s="61"/>
      <c r="AB47" s="61"/>
      <c r="AC47" s="61"/>
      <c r="AD47" s="62"/>
      <c r="AE47" s="70"/>
      <c r="AF47" s="61"/>
      <c r="AG47" s="61"/>
      <c r="AH47" s="61"/>
      <c r="AI47" s="62"/>
      <c r="AJ47" s="202"/>
      <c r="AK47" s="203"/>
      <c r="AL47" s="203"/>
      <c r="AM47" s="205"/>
      <c r="AN47" s="145"/>
      <c r="AO47" s="146"/>
      <c r="AP47" s="146"/>
      <c r="AQ47" s="147"/>
      <c r="AR47" s="38"/>
    </row>
    <row r="48" spans="1:49" ht="15.75" customHeight="1" x14ac:dyDescent="0.4">
      <c r="A48" s="38"/>
      <c r="B48" s="229">
        <v>3</v>
      </c>
      <c r="C48" s="231"/>
      <c r="D48" s="232"/>
      <c r="E48" s="232"/>
      <c r="F48" s="233"/>
      <c r="G48" s="237" t="s">
        <v>193</v>
      </c>
      <c r="H48" s="238"/>
      <c r="I48" s="238"/>
      <c r="J48" s="238"/>
      <c r="K48" s="238"/>
      <c r="L48" s="239"/>
      <c r="M48" s="42"/>
      <c r="N48" s="43"/>
      <c r="O48" s="43"/>
      <c r="P48" s="43"/>
      <c r="Q48" s="240"/>
      <c r="R48" s="241"/>
      <c r="S48" s="241"/>
      <c r="T48" s="242"/>
      <c r="U48" s="249"/>
      <c r="V48" s="250"/>
      <c r="W48" s="250"/>
      <c r="X48" s="250"/>
      <c r="Y48" s="251"/>
      <c r="Z48" s="42"/>
      <c r="AA48" s="43"/>
      <c r="AB48" s="43"/>
      <c r="AC48" s="43"/>
      <c r="AD48" s="88"/>
      <c r="AE48" s="89" t="s">
        <v>194</v>
      </c>
      <c r="AF48" s="43"/>
      <c r="AG48" s="43"/>
      <c r="AH48" s="43"/>
      <c r="AI48" s="82"/>
      <c r="AJ48" s="200">
        <f>MIN(AF49,AF51,AF54)</f>
        <v>0</v>
      </c>
      <c r="AK48" s="201"/>
      <c r="AL48" s="201"/>
      <c r="AM48" s="204" t="s">
        <v>195</v>
      </c>
      <c r="AN48" s="309"/>
      <c r="AO48" s="310"/>
      <c r="AP48" s="310"/>
      <c r="AQ48" s="311"/>
      <c r="AR48" s="38"/>
    </row>
    <row r="49" spans="1:49" ht="15.75" customHeight="1" x14ac:dyDescent="0.4">
      <c r="A49" s="38"/>
      <c r="B49" s="230"/>
      <c r="C49" s="234"/>
      <c r="D49" s="235"/>
      <c r="E49" s="235"/>
      <c r="F49" s="236"/>
      <c r="G49" s="226"/>
      <c r="H49" s="227"/>
      <c r="I49" s="227"/>
      <c r="J49" s="227"/>
      <c r="K49" s="227"/>
      <c r="L49" s="228"/>
      <c r="M49" s="90" t="s">
        <v>196</v>
      </c>
      <c r="N49" s="38" t="str">
        <f>IF($G$49="","",DATEDIF(G49,$M$27,"m")+1)</f>
        <v/>
      </c>
      <c r="O49" s="38" t="s">
        <v>197</v>
      </c>
      <c r="P49" s="91" t="s">
        <v>198</v>
      </c>
      <c r="Q49" s="243"/>
      <c r="R49" s="244"/>
      <c r="S49" s="244"/>
      <c r="T49" s="245"/>
      <c r="U49" s="92"/>
      <c r="V49" s="252">
        <f>V50*W51</f>
        <v>0</v>
      </c>
      <c r="W49" s="252"/>
      <c r="X49" s="252"/>
      <c r="Y49" s="56" t="s">
        <v>195</v>
      </c>
      <c r="Z49" s="90"/>
      <c r="AA49" s="315">
        <f>AA50*AB51</f>
        <v>0</v>
      </c>
      <c r="AB49" s="315"/>
      <c r="AC49" s="315"/>
      <c r="AD49" s="56" t="s">
        <v>195</v>
      </c>
      <c r="AE49" s="90"/>
      <c r="AF49" s="277">
        <f>IF(V49=0,0,ROUNDDOWN((V49-10000)/2,0))</f>
        <v>0</v>
      </c>
      <c r="AG49" s="277"/>
      <c r="AH49" s="277"/>
      <c r="AI49" s="56" t="s">
        <v>195</v>
      </c>
      <c r="AJ49" s="367"/>
      <c r="AK49" s="315"/>
      <c r="AL49" s="315"/>
      <c r="AM49" s="308"/>
      <c r="AN49" s="312"/>
      <c r="AO49" s="313"/>
      <c r="AP49" s="313"/>
      <c r="AQ49" s="314"/>
      <c r="AR49" s="38"/>
      <c r="AS49" s="40">
        <f>YEAR($AS$1)*12+MONTH($AS$1)-YEAR(G49)*12-MONTH(G49)
-IF(DAY(G49+1)=1,IF(DAY($AS$1+1)&gt;1,1),IF(AND(DAY($AS$1+1)&gt;1,
 DAY($AS$1)&lt;DAY(G49)),1))</f>
        <v>1515</v>
      </c>
      <c r="AU49" s="83" t="s">
        <v>176</v>
      </c>
      <c r="AV49" s="93">
        <f>MIN(N49,N50,N54,N55)</f>
        <v>0</v>
      </c>
      <c r="AW49" s="40" t="s">
        <v>177</v>
      </c>
    </row>
    <row r="50" spans="1:49" ht="15.75" customHeight="1" x14ac:dyDescent="0.4">
      <c r="A50" s="38"/>
      <c r="B50" s="230"/>
      <c r="C50" s="234"/>
      <c r="D50" s="235"/>
      <c r="E50" s="235"/>
      <c r="F50" s="236"/>
      <c r="G50" s="94"/>
      <c r="H50" s="95"/>
      <c r="I50" s="95"/>
      <c r="J50" s="95"/>
      <c r="K50" s="95"/>
      <c r="L50" s="96"/>
      <c r="M50" s="97" t="str">
        <f>IF(G49="","",IF($S$19="✔","（翌月払いのため",""))</f>
        <v/>
      </c>
      <c r="N50" s="98" t="str">
        <f>IF(G49="","",IF($S$19="✔",N49-1,""))</f>
        <v/>
      </c>
      <c r="O50" s="97" t="str">
        <f>IF(G49="","",IF($S$19="✔","ヶ月）",""))</f>
        <v/>
      </c>
      <c r="P50" s="99"/>
      <c r="Q50" s="246"/>
      <c r="R50" s="247"/>
      <c r="S50" s="247"/>
      <c r="T50" s="248"/>
      <c r="U50" s="100" t="s">
        <v>196</v>
      </c>
      <c r="V50" s="253"/>
      <c r="W50" s="253"/>
      <c r="X50" s="254" t="s">
        <v>199</v>
      </c>
      <c r="Y50" s="255"/>
      <c r="Z50" s="90" t="s">
        <v>200</v>
      </c>
      <c r="AA50" s="253"/>
      <c r="AB50" s="253"/>
      <c r="AC50" s="254" t="s">
        <v>199</v>
      </c>
      <c r="AD50" s="255"/>
      <c r="AE50" s="101" t="s">
        <v>201</v>
      </c>
      <c r="AF50" s="102"/>
      <c r="AG50" s="102"/>
      <c r="AH50" s="102"/>
      <c r="AI50" s="56"/>
      <c r="AJ50" s="367"/>
      <c r="AK50" s="315"/>
      <c r="AL50" s="315"/>
      <c r="AM50" s="308"/>
      <c r="AN50" s="312"/>
      <c r="AO50" s="313"/>
      <c r="AP50" s="313"/>
      <c r="AQ50" s="314"/>
      <c r="AR50" s="38"/>
      <c r="AU50" s="83" t="s">
        <v>180</v>
      </c>
      <c r="AV50" s="93">
        <f>IF(MIN(N49,N54,N50,N55)&gt;=73,72,MIN(N49,N54,N50,N55))</f>
        <v>0</v>
      </c>
      <c r="AW50" s="40" t="s">
        <v>175</v>
      </c>
    </row>
    <row r="51" spans="1:49" ht="15.75" customHeight="1" x14ac:dyDescent="0.4">
      <c r="A51" s="78"/>
      <c r="B51" s="230"/>
      <c r="C51" s="234"/>
      <c r="D51" s="235"/>
      <c r="E51" s="235"/>
      <c r="F51" s="236"/>
      <c r="G51" s="256" t="s">
        <v>202</v>
      </c>
      <c r="H51" s="257"/>
      <c r="I51" s="257"/>
      <c r="J51" s="257"/>
      <c r="K51" s="257"/>
      <c r="L51" s="258"/>
      <c r="M51" s="262" t="s">
        <v>203</v>
      </c>
      <c r="N51" s="263"/>
      <c r="O51" s="263"/>
      <c r="P51" s="264"/>
      <c r="Q51" s="267"/>
      <c r="R51" s="268"/>
      <c r="S51" s="268"/>
      <c r="T51" s="269"/>
      <c r="U51" s="103"/>
      <c r="V51" s="38"/>
      <c r="W51" s="137"/>
      <c r="X51" s="254" t="s">
        <v>204</v>
      </c>
      <c r="Y51" s="255"/>
      <c r="Z51" s="90"/>
      <c r="AA51" s="38"/>
      <c r="AB51" s="137"/>
      <c r="AC51" s="254" t="s">
        <v>204</v>
      </c>
      <c r="AD51" s="255"/>
      <c r="AE51" s="90"/>
      <c r="AF51" s="277">
        <f>ROUNDDOWN(AA49/2,0)</f>
        <v>0</v>
      </c>
      <c r="AG51" s="277"/>
      <c r="AH51" s="277"/>
      <c r="AI51" s="56" t="s">
        <v>195</v>
      </c>
      <c r="AJ51" s="367"/>
      <c r="AK51" s="315"/>
      <c r="AL51" s="315"/>
      <c r="AM51" s="308"/>
      <c r="AN51" s="312"/>
      <c r="AO51" s="313"/>
      <c r="AP51" s="313"/>
      <c r="AQ51" s="314"/>
      <c r="AR51" s="38"/>
      <c r="AU51" s="83" t="s">
        <v>184</v>
      </c>
      <c r="AV51" s="104">
        <f>IF(AV50&gt;=13,AV50-(AV50-12),AV50)-(AV49-AV50)</f>
        <v>0</v>
      </c>
      <c r="AW51" s="40" t="s">
        <v>175</v>
      </c>
    </row>
    <row r="52" spans="1:49" ht="15.75" customHeight="1" x14ac:dyDescent="0.4">
      <c r="A52" s="38"/>
      <c r="B52" s="221" t="s">
        <v>205</v>
      </c>
      <c r="C52" s="234"/>
      <c r="D52" s="235"/>
      <c r="E52" s="235"/>
      <c r="F52" s="236"/>
      <c r="G52" s="259"/>
      <c r="H52" s="260"/>
      <c r="I52" s="260"/>
      <c r="J52" s="260"/>
      <c r="K52" s="260"/>
      <c r="L52" s="261"/>
      <c r="M52" s="265"/>
      <c r="N52" s="212"/>
      <c r="O52" s="212"/>
      <c r="P52" s="266"/>
      <c r="Q52" s="270"/>
      <c r="R52" s="198"/>
      <c r="S52" s="198"/>
      <c r="T52" s="271"/>
      <c r="U52" s="90"/>
      <c r="V52" s="38"/>
      <c r="W52" s="38"/>
      <c r="X52" s="38"/>
      <c r="Y52" s="56"/>
      <c r="Z52" s="90"/>
      <c r="AA52" s="38"/>
      <c r="AB52" s="38"/>
      <c r="AC52" s="38"/>
      <c r="AD52" s="56"/>
      <c r="AE52" s="106" t="s">
        <v>186</v>
      </c>
      <c r="AF52" s="107"/>
      <c r="AG52" s="107"/>
      <c r="AH52" s="107"/>
      <c r="AI52" s="108" t="str">
        <f>IF(AV53=0,"","×"&amp;AV53)</f>
        <v/>
      </c>
      <c r="AJ52" s="367"/>
      <c r="AK52" s="315"/>
      <c r="AL52" s="315"/>
      <c r="AM52" s="308"/>
      <c r="AN52" s="139"/>
      <c r="AO52" s="140"/>
      <c r="AP52" s="140"/>
      <c r="AQ52" s="141"/>
      <c r="AR52" s="38"/>
      <c r="AU52" s="83" t="s">
        <v>187</v>
      </c>
      <c r="AV52" s="104">
        <f>IF(AV50=AV51,1,AV50-AV51+1)</f>
        <v>1</v>
      </c>
      <c r="AW52" s="40" t="s">
        <v>188</v>
      </c>
    </row>
    <row r="53" spans="1:49" ht="13.9" customHeight="1" x14ac:dyDescent="0.4">
      <c r="A53" s="38"/>
      <c r="B53" s="221"/>
      <c r="C53" s="234"/>
      <c r="D53" s="235"/>
      <c r="E53" s="235"/>
      <c r="F53" s="236"/>
      <c r="G53" s="259"/>
      <c r="H53" s="260"/>
      <c r="I53" s="260"/>
      <c r="J53" s="260"/>
      <c r="K53" s="260"/>
      <c r="L53" s="261"/>
      <c r="M53" s="265"/>
      <c r="N53" s="212"/>
      <c r="O53" s="212"/>
      <c r="P53" s="266"/>
      <c r="Q53" s="270"/>
      <c r="R53" s="198"/>
      <c r="S53" s="198"/>
      <c r="T53" s="271"/>
      <c r="U53" s="90"/>
      <c r="V53" s="38"/>
      <c r="W53" s="38"/>
      <c r="X53" s="38"/>
      <c r="Y53" s="56"/>
      <c r="Z53" s="90"/>
      <c r="AA53" s="38"/>
      <c r="AB53" s="38"/>
      <c r="AC53" s="38"/>
      <c r="AD53" s="56"/>
      <c r="AE53" s="106"/>
      <c r="AF53" s="107"/>
      <c r="AG53" s="107"/>
      <c r="AH53" s="107"/>
      <c r="AI53" s="108" t="str">
        <f>IF(AV54=0,"","×"&amp;AV54)</f>
        <v/>
      </c>
      <c r="AJ53" s="367"/>
      <c r="AK53" s="315"/>
      <c r="AL53" s="315"/>
      <c r="AM53" s="308"/>
      <c r="AN53" s="139"/>
      <c r="AO53" s="140"/>
      <c r="AP53" s="140"/>
      <c r="AQ53" s="141"/>
      <c r="AR53" s="38"/>
      <c r="AU53" s="83" t="s">
        <v>189</v>
      </c>
      <c r="AV53" s="104">
        <f>IF(AV52&gt;=25,IF(AV52&lt;=36,36-AV52+1,0),AV51)</f>
        <v>0</v>
      </c>
      <c r="AW53" s="40" t="s">
        <v>188</v>
      </c>
    </row>
    <row r="54" spans="1:49" ht="15.75" customHeight="1" x14ac:dyDescent="0.4">
      <c r="A54" s="38"/>
      <c r="B54" s="275"/>
      <c r="C54" s="222" t="s">
        <v>206</v>
      </c>
      <c r="D54" s="223"/>
      <c r="E54" s="224"/>
      <c r="F54" s="276"/>
      <c r="G54" s="226"/>
      <c r="H54" s="227"/>
      <c r="I54" s="227"/>
      <c r="J54" s="227"/>
      <c r="K54" s="227"/>
      <c r="L54" s="228"/>
      <c r="M54" s="90" t="s">
        <v>196</v>
      </c>
      <c r="N54" s="38" t="str">
        <f>IF(G54="","",DATEDIF(G54,$M$27,"m")+1)</f>
        <v/>
      </c>
      <c r="O54" s="38" t="s">
        <v>197</v>
      </c>
      <c r="P54" s="91" t="s">
        <v>198</v>
      </c>
      <c r="Q54" s="270"/>
      <c r="R54" s="198"/>
      <c r="S54" s="198"/>
      <c r="T54" s="271"/>
      <c r="U54" s="90"/>
      <c r="V54" s="138" t="s">
        <v>128</v>
      </c>
      <c r="W54" s="78" t="s">
        <v>207</v>
      </c>
      <c r="X54" s="50"/>
      <c r="Y54" s="56"/>
      <c r="Z54" s="90"/>
      <c r="AA54" s="38"/>
      <c r="AB54" s="38"/>
      <c r="AC54" s="38"/>
      <c r="AD54" s="56"/>
      <c r="AE54" s="90"/>
      <c r="AF54" s="113">
        <f>AV53*7500+AV54*5000</f>
        <v>0</v>
      </c>
      <c r="AG54" s="56" t="s">
        <v>252</v>
      </c>
      <c r="AH54" s="114"/>
      <c r="AI54" s="56"/>
      <c r="AJ54" s="367"/>
      <c r="AK54" s="315"/>
      <c r="AL54" s="315"/>
      <c r="AM54" s="308"/>
      <c r="AN54" s="142"/>
      <c r="AO54" s="143"/>
      <c r="AP54" s="143"/>
      <c r="AQ54" s="144"/>
      <c r="AR54" s="38"/>
      <c r="AU54" s="83" t="s">
        <v>192</v>
      </c>
      <c r="AV54" s="104">
        <f>AV51-AV53</f>
        <v>0</v>
      </c>
      <c r="AW54" s="40" t="s">
        <v>188</v>
      </c>
    </row>
    <row r="55" spans="1:49" ht="15.75" customHeight="1" x14ac:dyDescent="0.4">
      <c r="A55" s="38"/>
      <c r="B55" s="138" t="s">
        <v>128</v>
      </c>
      <c r="C55" s="148"/>
      <c r="D55" s="149"/>
      <c r="E55" s="149"/>
      <c r="F55" s="150"/>
      <c r="G55" s="94"/>
      <c r="H55" s="95"/>
      <c r="I55" s="95"/>
      <c r="J55" s="95"/>
      <c r="K55" s="95"/>
      <c r="L55" s="96"/>
      <c r="M55" s="97" t="str">
        <f>IF(G54="","",IF($S$19="✔","（翌月払いのため",""))</f>
        <v/>
      </c>
      <c r="N55" s="98" t="str">
        <f>IF(G54="","",IF($S$19="✔",N54-1,""))</f>
        <v/>
      </c>
      <c r="O55" s="97" t="str">
        <f>IF(G54="","",IF($S$19="✔","ヶ月）",""))</f>
        <v/>
      </c>
      <c r="P55" s="99"/>
      <c r="Q55" s="272"/>
      <c r="R55" s="273"/>
      <c r="S55" s="273"/>
      <c r="T55" s="274"/>
      <c r="U55" s="70"/>
      <c r="V55" s="61"/>
      <c r="W55" s="61"/>
      <c r="X55" s="61"/>
      <c r="Y55" s="62"/>
      <c r="Z55" s="70"/>
      <c r="AA55" s="61"/>
      <c r="AB55" s="61"/>
      <c r="AC55" s="61"/>
      <c r="AD55" s="62"/>
      <c r="AE55" s="70"/>
      <c r="AF55" s="61"/>
      <c r="AG55" s="61"/>
      <c r="AH55" s="61"/>
      <c r="AI55" s="62"/>
      <c r="AJ55" s="202"/>
      <c r="AK55" s="203"/>
      <c r="AL55" s="203"/>
      <c r="AM55" s="205"/>
      <c r="AN55" s="145"/>
      <c r="AO55" s="146"/>
      <c r="AP55" s="146"/>
      <c r="AQ55" s="147"/>
      <c r="AR55" s="38"/>
    </row>
    <row r="56" spans="1:49" ht="14.25" customHeight="1" x14ac:dyDescent="0.4">
      <c r="A56" s="38"/>
      <c r="B56" s="213" t="s">
        <v>17</v>
      </c>
      <c r="C56" s="214"/>
      <c r="D56" s="214"/>
      <c r="E56" s="214"/>
      <c r="F56" s="204"/>
      <c r="G56" s="206"/>
      <c r="H56" s="207"/>
      <c r="I56" s="207"/>
      <c r="J56" s="207"/>
      <c r="K56" s="207"/>
      <c r="L56" s="208"/>
      <c r="M56" s="206"/>
      <c r="N56" s="207"/>
      <c r="O56" s="207"/>
      <c r="P56" s="208"/>
      <c r="Q56" s="206"/>
      <c r="R56" s="207"/>
      <c r="S56" s="207"/>
      <c r="T56" s="208"/>
      <c r="U56" s="217">
        <f>SUM(V33+V41+V49)</f>
        <v>0</v>
      </c>
      <c r="V56" s="218"/>
      <c r="W56" s="218"/>
      <c r="X56" s="218"/>
      <c r="Y56" s="204" t="s">
        <v>8</v>
      </c>
      <c r="Z56" s="200">
        <f>SUM(AA33+AA41+AA49)</f>
        <v>0</v>
      </c>
      <c r="AA56" s="201"/>
      <c r="AB56" s="201"/>
      <c r="AC56" s="201"/>
      <c r="AD56" s="204" t="s">
        <v>8</v>
      </c>
      <c r="AE56" s="206"/>
      <c r="AF56" s="207"/>
      <c r="AG56" s="207"/>
      <c r="AH56" s="207"/>
      <c r="AI56" s="208"/>
      <c r="AJ56" s="200">
        <f>SUM(AJ32:AL55)</f>
        <v>0</v>
      </c>
      <c r="AK56" s="201"/>
      <c r="AL56" s="201"/>
      <c r="AM56" s="204" t="s">
        <v>8</v>
      </c>
      <c r="AN56" s="206"/>
      <c r="AO56" s="207"/>
      <c r="AP56" s="207"/>
      <c r="AQ56" s="208"/>
      <c r="AR56" s="38"/>
    </row>
    <row r="57" spans="1:49" ht="14.25" customHeight="1" x14ac:dyDescent="0.4">
      <c r="A57" s="38"/>
      <c r="B57" s="215"/>
      <c r="C57" s="216"/>
      <c r="D57" s="216"/>
      <c r="E57" s="216"/>
      <c r="F57" s="205"/>
      <c r="G57" s="209"/>
      <c r="H57" s="210"/>
      <c r="I57" s="210"/>
      <c r="J57" s="210"/>
      <c r="K57" s="210"/>
      <c r="L57" s="211"/>
      <c r="M57" s="209"/>
      <c r="N57" s="210"/>
      <c r="O57" s="210"/>
      <c r="P57" s="211"/>
      <c r="Q57" s="209"/>
      <c r="R57" s="210"/>
      <c r="S57" s="210"/>
      <c r="T57" s="211"/>
      <c r="U57" s="219"/>
      <c r="V57" s="220"/>
      <c r="W57" s="220"/>
      <c r="X57" s="220"/>
      <c r="Y57" s="205"/>
      <c r="Z57" s="202"/>
      <c r="AA57" s="203"/>
      <c r="AB57" s="203"/>
      <c r="AC57" s="203"/>
      <c r="AD57" s="205"/>
      <c r="AE57" s="209"/>
      <c r="AF57" s="210"/>
      <c r="AG57" s="210"/>
      <c r="AH57" s="210"/>
      <c r="AI57" s="211"/>
      <c r="AJ57" s="202"/>
      <c r="AK57" s="203"/>
      <c r="AL57" s="203"/>
      <c r="AM57" s="205"/>
      <c r="AN57" s="209"/>
      <c r="AO57" s="210"/>
      <c r="AP57" s="210"/>
      <c r="AQ57" s="211"/>
      <c r="AR57" s="38"/>
    </row>
    <row r="58" spans="1:49" ht="21" customHeight="1" x14ac:dyDescent="0.4">
      <c r="A58" s="38"/>
      <c r="B58" s="127" t="s">
        <v>208</v>
      </c>
      <c r="C58" s="80"/>
      <c r="D58" s="80"/>
      <c r="E58" s="80"/>
      <c r="F58" s="80"/>
      <c r="G58" s="80"/>
      <c r="H58" s="80"/>
      <c r="I58" s="80"/>
      <c r="J58" s="80"/>
      <c r="K58" s="80"/>
      <c r="L58" s="128"/>
      <c r="M58" s="38"/>
      <c r="N58" s="38"/>
      <c r="O58" s="38"/>
      <c r="P58" s="38"/>
      <c r="Q58" s="129"/>
      <c r="R58" s="128"/>
      <c r="S58" s="80"/>
      <c r="T58" s="80"/>
      <c r="U58" s="80"/>
      <c r="V58" s="80"/>
      <c r="W58" s="80"/>
      <c r="X58" s="80"/>
      <c r="Y58" s="80"/>
      <c r="Z58" s="80"/>
      <c r="AA58" s="80"/>
      <c r="AB58" s="80"/>
      <c r="AC58" s="80"/>
      <c r="AD58" s="80"/>
      <c r="AE58" s="80"/>
      <c r="AF58" s="80"/>
      <c r="AG58" s="80"/>
      <c r="AH58" s="80"/>
      <c r="AI58" s="80"/>
      <c r="AJ58" s="38"/>
      <c r="AK58" s="38"/>
      <c r="AL58" s="38"/>
      <c r="AM58" s="38"/>
      <c r="AN58" s="80"/>
      <c r="AO58" s="80"/>
      <c r="AP58" s="80"/>
      <c r="AQ58" s="80"/>
      <c r="AR58" s="38"/>
    </row>
    <row r="59" spans="1:49" ht="13.5" customHeight="1" x14ac:dyDescent="0.4">
      <c r="A59" s="38"/>
      <c r="B59" s="212" t="s">
        <v>209</v>
      </c>
      <c r="C59" s="212"/>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38"/>
    </row>
    <row r="60" spans="1:49" ht="15" customHeight="1" x14ac:dyDescent="0.4">
      <c r="A60" s="38"/>
      <c r="B60" s="212"/>
      <c r="C60" s="212"/>
      <c r="D60" s="212"/>
      <c r="E60" s="212"/>
      <c r="F60" s="212"/>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2"/>
      <c r="AF60" s="212"/>
      <c r="AG60" s="212"/>
      <c r="AH60" s="212"/>
      <c r="AI60" s="212"/>
      <c r="AJ60" s="212"/>
      <c r="AK60" s="212"/>
      <c r="AL60" s="212"/>
      <c r="AM60" s="212"/>
      <c r="AN60" s="212"/>
      <c r="AO60" s="212"/>
      <c r="AP60" s="212"/>
      <c r="AQ60" s="212"/>
      <c r="AR60" s="38"/>
    </row>
    <row r="61" spans="1:49" ht="15" customHeight="1" x14ac:dyDescent="0.4">
      <c r="A61" s="38"/>
      <c r="B61" s="212"/>
      <c r="C61" s="212"/>
      <c r="D61" s="212"/>
      <c r="E61" s="212"/>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2"/>
      <c r="AK61" s="212"/>
      <c r="AL61" s="212"/>
      <c r="AM61" s="212"/>
      <c r="AN61" s="212"/>
      <c r="AO61" s="212"/>
      <c r="AP61" s="212"/>
      <c r="AQ61" s="212"/>
      <c r="AR61" s="38"/>
    </row>
    <row r="62" spans="1:49" ht="15" customHeight="1" x14ac:dyDescent="0.4">
      <c r="A62" s="38"/>
      <c r="B62" s="212"/>
      <c r="C62" s="212"/>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c r="AE62" s="212"/>
      <c r="AF62" s="212"/>
      <c r="AG62" s="212"/>
      <c r="AH62" s="212"/>
      <c r="AI62" s="212"/>
      <c r="AJ62" s="212"/>
      <c r="AK62" s="212"/>
      <c r="AL62" s="212"/>
      <c r="AM62" s="212"/>
      <c r="AN62" s="212"/>
      <c r="AO62" s="212"/>
      <c r="AP62" s="212"/>
      <c r="AQ62" s="212"/>
      <c r="AR62" s="38"/>
    </row>
  </sheetData>
  <mergeCells count="140">
    <mergeCell ref="S19:T19"/>
    <mergeCell ref="U19:W20"/>
    <mergeCell ref="X19:AQ20"/>
    <mergeCell ref="M20:T20"/>
    <mergeCell ref="B16:H16"/>
    <mergeCell ref="I16:T16"/>
    <mergeCell ref="U16:AQ16"/>
    <mergeCell ref="M3:AH3"/>
    <mergeCell ref="AI3:AQ3"/>
    <mergeCell ref="B5:B6"/>
    <mergeCell ref="C5:C6"/>
    <mergeCell ref="D5:L6"/>
    <mergeCell ref="B9:B11"/>
    <mergeCell ref="C9:C11"/>
    <mergeCell ref="D9:L11"/>
    <mergeCell ref="AC9:AC11"/>
    <mergeCell ref="AD9:AL11"/>
    <mergeCell ref="AM9:AM11"/>
    <mergeCell ref="P10:Q10"/>
    <mergeCell ref="P11:Q11"/>
    <mergeCell ref="AD56:AD57"/>
    <mergeCell ref="Q51:T55"/>
    <mergeCell ref="X51:Y51"/>
    <mergeCell ref="AC51:AD51"/>
    <mergeCell ref="AF51:AH51"/>
    <mergeCell ref="B52:B54"/>
    <mergeCell ref="AM56:AM57"/>
    <mergeCell ref="AN56:AQ57"/>
    <mergeCell ref="B36:B38"/>
    <mergeCell ref="C38:D38"/>
    <mergeCell ref="E38:F38"/>
    <mergeCell ref="W38:Y38"/>
    <mergeCell ref="AM40:AM47"/>
    <mergeCell ref="AN40:AQ41"/>
    <mergeCell ref="G41:L41"/>
    <mergeCell ref="V41:X41"/>
    <mergeCell ref="AA41:AC41"/>
    <mergeCell ref="AF41:AH41"/>
    <mergeCell ref="AJ56:AL57"/>
    <mergeCell ref="AN42:AQ43"/>
    <mergeCell ref="AM48:AM55"/>
    <mergeCell ref="AN48:AQ49"/>
    <mergeCell ref="AN50:AQ51"/>
    <mergeCell ref="Z56:AC57"/>
    <mergeCell ref="AE28:AI31"/>
    <mergeCell ref="AN28:AQ29"/>
    <mergeCell ref="Q30:T31"/>
    <mergeCell ref="U30:Y31"/>
    <mergeCell ref="Z30:AD31"/>
    <mergeCell ref="AJ30:AM31"/>
    <mergeCell ref="AN30:AQ31"/>
    <mergeCell ref="B17:H20"/>
    <mergeCell ref="I17:L17"/>
    <mergeCell ref="M17:T17"/>
    <mergeCell ref="X17:AQ18"/>
    <mergeCell ref="U17:W18"/>
    <mergeCell ref="F27:K27"/>
    <mergeCell ref="M27:Q27"/>
    <mergeCell ref="B28:B31"/>
    <mergeCell ref="C28:F31"/>
    <mergeCell ref="G28:L31"/>
    <mergeCell ref="M28:P31"/>
    <mergeCell ref="Q28:T29"/>
    <mergeCell ref="U28:AD28"/>
    <mergeCell ref="I18:L18"/>
    <mergeCell ref="M18:T18"/>
    <mergeCell ref="I19:L19"/>
    <mergeCell ref="M19:Q19"/>
    <mergeCell ref="AU30:AZ31"/>
    <mergeCell ref="B32:B35"/>
    <mergeCell ref="C32:F37"/>
    <mergeCell ref="G32:L32"/>
    <mergeCell ref="Q32:T34"/>
    <mergeCell ref="U32:Y32"/>
    <mergeCell ref="AJ32:AL39"/>
    <mergeCell ref="AM32:AM39"/>
    <mergeCell ref="AN32:AQ33"/>
    <mergeCell ref="G33:L33"/>
    <mergeCell ref="V33:X33"/>
    <mergeCell ref="AA33:AC33"/>
    <mergeCell ref="AF33:AH33"/>
    <mergeCell ref="V34:W34"/>
    <mergeCell ref="X34:Y34"/>
    <mergeCell ref="AA34:AB34"/>
    <mergeCell ref="AC34:AD34"/>
    <mergeCell ref="AN34:AQ35"/>
    <mergeCell ref="G38:L38"/>
    <mergeCell ref="G35:L37"/>
    <mergeCell ref="M35:P37"/>
    <mergeCell ref="AF35:AH35"/>
    <mergeCell ref="Q35:T39"/>
    <mergeCell ref="X35:Y35"/>
    <mergeCell ref="AC35:AD35"/>
    <mergeCell ref="G40:L40"/>
    <mergeCell ref="Q40:T42"/>
    <mergeCell ref="U40:Y40"/>
    <mergeCell ref="AA42:AB42"/>
    <mergeCell ref="AC42:AD42"/>
    <mergeCell ref="B40:B43"/>
    <mergeCell ref="C40:F45"/>
    <mergeCell ref="AE56:AI57"/>
    <mergeCell ref="G43:L45"/>
    <mergeCell ref="M43:P45"/>
    <mergeCell ref="Q43:T47"/>
    <mergeCell ref="X43:Y43"/>
    <mergeCell ref="AC43:AD43"/>
    <mergeCell ref="AF43:AH43"/>
    <mergeCell ref="G46:L46"/>
    <mergeCell ref="G56:L57"/>
    <mergeCell ref="M56:P57"/>
    <mergeCell ref="Q56:T57"/>
    <mergeCell ref="U56:X57"/>
    <mergeCell ref="C54:D54"/>
    <mergeCell ref="E54:F54"/>
    <mergeCell ref="B56:F57"/>
    <mergeCell ref="Y56:Y57"/>
    <mergeCell ref="B59:AQ62"/>
    <mergeCell ref="B44:B46"/>
    <mergeCell ref="C46:D46"/>
    <mergeCell ref="E46:F46"/>
    <mergeCell ref="B48:B51"/>
    <mergeCell ref="C48:F53"/>
    <mergeCell ref="G48:L48"/>
    <mergeCell ref="Q48:T50"/>
    <mergeCell ref="U48:Y48"/>
    <mergeCell ref="AJ48:AL55"/>
    <mergeCell ref="G49:L49"/>
    <mergeCell ref="V49:X49"/>
    <mergeCell ref="AA49:AC49"/>
    <mergeCell ref="AF49:AH49"/>
    <mergeCell ref="V50:W50"/>
    <mergeCell ref="X50:Y50"/>
    <mergeCell ref="AA50:AB50"/>
    <mergeCell ref="AC50:AD50"/>
    <mergeCell ref="G51:L53"/>
    <mergeCell ref="M51:P53"/>
    <mergeCell ref="AJ40:AL47"/>
    <mergeCell ref="G54:L54"/>
    <mergeCell ref="V42:W42"/>
    <mergeCell ref="X42:Y42"/>
  </mergeCells>
  <phoneticPr fontId="1"/>
  <dataValidations count="2">
    <dataValidation type="list" allowBlank="1" showInputMessage="1" showErrorMessage="1" errorTitle="入力確認" error="リストから選択してください。" sqref="C5:C6 C9:C11" xr:uid="{9F7725FC-37C8-4745-8B00-D9DF73E16B34}">
      <formula1>"✔,　"</formula1>
    </dataValidation>
    <dataValidation type="list" allowBlank="1" showInputMessage="1" showErrorMessage="1" sqref="B39 B47 S19:T19 V54 V46 V38 O5:O6 B55" xr:uid="{C0030911-BC9F-4427-B402-6C3722D99831}">
      <formula1>"✔,　"</formula1>
    </dataValidation>
  </dataValidations>
  <printOptions horizontalCentered="1"/>
  <pageMargins left="0.23622047244094491" right="0.23622047244094491" top="0.65" bottom="0.21" header="0.17" footer="0.17"/>
  <pageSetup paperSize="9" scale="69" fitToHeight="0" orientation="landscape" r:id="rId1"/>
  <rowBreaks count="1" manualBreakCount="1">
    <brk id="31" max="4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2684D-DF4F-45BC-9F65-DBECBC73245F}">
  <sheetPr>
    <tabColor theme="1"/>
  </sheetPr>
  <dimension ref="A1"/>
  <sheetViews>
    <sheetView topLeftCell="A16" workbookViewId="0">
      <selection activeCell="K24" sqref="K24"/>
    </sheetView>
  </sheetViews>
  <sheetFormatPr defaultRowHeight="18.75" x14ac:dyDescent="0.4"/>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FD9D5-87B1-494D-81F6-C939B8C85003}">
  <sheetPr>
    <tabColor theme="8" tint="0.79998168889431442"/>
  </sheetPr>
  <dimension ref="A1:J28"/>
  <sheetViews>
    <sheetView showZeros="0" zoomScaleNormal="100" workbookViewId="0">
      <pane ySplit="1" topLeftCell="A2" activePane="bottomLeft" state="frozen"/>
      <selection pane="bottomLeft" activeCell="C9" sqref="C9"/>
    </sheetView>
  </sheetViews>
  <sheetFormatPr defaultColWidth="9" defaultRowHeight="13.5" x14ac:dyDescent="0.4"/>
  <cols>
    <col min="1" max="1" width="17.625" style="40" customWidth="1"/>
    <col min="2" max="2" width="3.375" style="40" customWidth="1"/>
    <col min="3" max="3" width="14.375" style="40" customWidth="1"/>
    <col min="4" max="4" width="7.125" style="40" customWidth="1"/>
    <col min="5" max="5" width="9" style="40"/>
    <col min="6" max="6" width="1.875" style="40" customWidth="1"/>
    <col min="7" max="8" width="9" style="40"/>
    <col min="9" max="9" width="7.125" style="40" customWidth="1"/>
    <col min="10" max="10" width="0" style="40" hidden="1" customWidth="1"/>
    <col min="11" max="16384" width="9" style="40"/>
  </cols>
  <sheetData>
    <row r="1" spans="1:10" x14ac:dyDescent="0.4">
      <c r="A1" s="40" t="s">
        <v>286</v>
      </c>
      <c r="I1" s="83"/>
    </row>
    <row r="3" spans="1:10" x14ac:dyDescent="0.4">
      <c r="J3" s="40">
        <f>IF(G4="年月日",0,IF(G4="",0,1))</f>
        <v>0</v>
      </c>
    </row>
    <row r="4" spans="1:10" x14ac:dyDescent="0.4">
      <c r="G4" s="481" t="s">
        <v>48</v>
      </c>
      <c r="H4" s="481"/>
      <c r="I4" s="481"/>
      <c r="J4" s="40">
        <f>IF(C28="",0,1)</f>
        <v>0</v>
      </c>
    </row>
    <row r="5" spans="1:10" x14ac:dyDescent="0.4">
      <c r="A5" s="40" t="s">
        <v>6</v>
      </c>
      <c r="J5" s="170">
        <f>SUBTOTAL(6,J3:J4)</f>
        <v>0</v>
      </c>
    </row>
    <row r="6" spans="1:10" x14ac:dyDescent="0.4">
      <c r="A6" s="40" t="s">
        <v>253</v>
      </c>
    </row>
    <row r="8" spans="1:10" x14ac:dyDescent="0.4">
      <c r="F8" s="83" t="s">
        <v>10</v>
      </c>
      <c r="G8" s="168"/>
    </row>
    <row r="9" spans="1:10" ht="27" customHeight="1" x14ac:dyDescent="0.4">
      <c r="D9" s="196" t="s">
        <v>25</v>
      </c>
      <c r="E9" s="196"/>
      <c r="F9" s="169"/>
      <c r="G9" s="198"/>
      <c r="H9" s="198"/>
      <c r="I9" s="198"/>
    </row>
    <row r="10" spans="1:10" ht="13.5" customHeight="1" x14ac:dyDescent="0.4">
      <c r="D10" s="194" t="s">
        <v>26</v>
      </c>
      <c r="E10" s="194"/>
      <c r="F10" s="169"/>
      <c r="G10" s="192"/>
      <c r="H10" s="192"/>
      <c r="I10" s="192"/>
    </row>
    <row r="11" spans="1:10" x14ac:dyDescent="0.4">
      <c r="D11" s="194" t="s">
        <v>1</v>
      </c>
      <c r="E11" s="194"/>
      <c r="F11" s="169"/>
      <c r="G11" s="192"/>
      <c r="H11" s="192"/>
      <c r="I11" s="192"/>
    </row>
    <row r="12" spans="1:10" x14ac:dyDescent="0.4">
      <c r="E12" s="169"/>
      <c r="F12" s="169"/>
    </row>
    <row r="13" spans="1:10" x14ac:dyDescent="0.4">
      <c r="D13" s="194" t="s">
        <v>24</v>
      </c>
      <c r="E13" s="194"/>
      <c r="F13" s="169"/>
      <c r="G13" s="198"/>
      <c r="H13" s="198"/>
      <c r="I13" s="198"/>
    </row>
    <row r="14" spans="1:10" x14ac:dyDescent="0.4">
      <c r="D14" s="194" t="s">
        <v>2</v>
      </c>
      <c r="E14" s="194"/>
      <c r="F14" s="169"/>
      <c r="G14" s="198"/>
      <c r="H14" s="198"/>
      <c r="I14" s="198"/>
    </row>
    <row r="15" spans="1:10" x14ac:dyDescent="0.4">
      <c r="D15" s="194" t="s">
        <v>3</v>
      </c>
      <c r="E15" s="194"/>
      <c r="F15" s="169"/>
      <c r="G15" s="483"/>
      <c r="H15" s="483"/>
      <c r="I15" s="483"/>
    </row>
    <row r="16" spans="1:10" x14ac:dyDescent="0.4">
      <c r="E16" s="169"/>
      <c r="F16" s="169"/>
    </row>
    <row r="17" spans="1:9" x14ac:dyDescent="0.4">
      <c r="E17" s="169"/>
      <c r="F17" s="169"/>
    </row>
    <row r="19" spans="1:9" ht="29.25" customHeight="1" x14ac:dyDescent="0.4">
      <c r="A19" s="482" t="s">
        <v>294</v>
      </c>
      <c r="B19" s="484"/>
      <c r="C19" s="484"/>
      <c r="D19" s="484"/>
      <c r="E19" s="484"/>
      <c r="F19" s="484"/>
      <c r="G19" s="484"/>
      <c r="H19" s="484"/>
      <c r="I19" s="484"/>
    </row>
    <row r="20" spans="1:9" x14ac:dyDescent="0.4">
      <c r="A20" s="171"/>
      <c r="B20" s="171"/>
      <c r="C20" s="171"/>
      <c r="D20" s="171"/>
      <c r="E20" s="171"/>
      <c r="F20" s="171"/>
      <c r="G20" s="171"/>
      <c r="H20" s="171"/>
      <c r="I20" s="171"/>
    </row>
    <row r="22" spans="1:9" ht="45" customHeight="1" x14ac:dyDescent="0.4">
      <c r="A22" s="476" t="s">
        <v>296</v>
      </c>
      <c r="B22" s="477"/>
      <c r="C22" s="477"/>
      <c r="D22" s="477"/>
      <c r="E22" s="477"/>
      <c r="F22" s="477"/>
      <c r="G22" s="477"/>
      <c r="H22" s="477"/>
      <c r="I22" s="477"/>
    </row>
    <row r="23" spans="1:9" ht="13.5" customHeight="1" x14ac:dyDescent="0.4">
      <c r="A23" s="172"/>
      <c r="B23" s="173"/>
      <c r="C23" s="173"/>
      <c r="D23" s="173"/>
      <c r="E23" s="173"/>
      <c r="F23" s="173"/>
      <c r="G23" s="173"/>
      <c r="H23" s="173"/>
      <c r="I23" s="173"/>
    </row>
    <row r="25" spans="1:9" x14ac:dyDescent="0.4">
      <c r="A25" s="190" t="s">
        <v>4</v>
      </c>
      <c r="B25" s="190"/>
      <c r="C25" s="190"/>
      <c r="D25" s="190"/>
      <c r="E25" s="190"/>
      <c r="F25" s="190"/>
      <c r="G25" s="190"/>
      <c r="H25" s="190"/>
      <c r="I25" s="190"/>
    </row>
    <row r="26" spans="1:9" x14ac:dyDescent="0.4">
      <c r="A26" s="171"/>
      <c r="B26" s="171"/>
      <c r="C26" s="171"/>
      <c r="D26" s="171"/>
      <c r="E26" s="171"/>
      <c r="F26" s="171"/>
      <c r="G26" s="171"/>
      <c r="H26" s="171"/>
      <c r="I26" s="171"/>
    </row>
    <row r="28" spans="1:9" ht="47.25" customHeight="1" x14ac:dyDescent="0.4">
      <c r="A28" s="185" t="s">
        <v>297</v>
      </c>
      <c r="C28" s="478"/>
      <c r="D28" s="478"/>
      <c r="E28" s="478"/>
      <c r="F28" s="478"/>
      <c r="G28" s="478"/>
      <c r="H28" s="478"/>
      <c r="I28" s="478"/>
    </row>
  </sheetData>
  <mergeCells count="17">
    <mergeCell ref="D9:E9"/>
    <mergeCell ref="D10:E10"/>
    <mergeCell ref="G4:I4"/>
    <mergeCell ref="G9:I9"/>
    <mergeCell ref="G10:I10"/>
    <mergeCell ref="G11:I11"/>
    <mergeCell ref="D11:E11"/>
    <mergeCell ref="D13:E13"/>
    <mergeCell ref="D14:E14"/>
    <mergeCell ref="D15:E15"/>
    <mergeCell ref="C28:I28"/>
    <mergeCell ref="G13:I13"/>
    <mergeCell ref="G14:I14"/>
    <mergeCell ref="G15:I15"/>
    <mergeCell ref="A19:I19"/>
    <mergeCell ref="A22:I22"/>
    <mergeCell ref="A25:I25"/>
  </mergeCells>
  <phoneticPr fontId="1"/>
  <conditionalFormatting sqref="A1:I28">
    <cfRule type="expression" dxfId="7" priority="1">
      <formula>_xlfn.ISFORMULA(A1)</formula>
    </cfRule>
  </conditionalFormatting>
  <dataValidations count="1">
    <dataValidation imeMode="disabled" allowBlank="1" showInputMessage="1" showErrorMessage="1" sqref="G8 G15:I15" xr:uid="{9BB16D34-D5DC-4E6D-80BF-205A50052671}"/>
  </dataValidations>
  <pageMargins left="0.78740157480314965" right="0.78740157480314965"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0F82D-A171-4829-842A-E1B2EEDB75D3}">
  <sheetPr>
    <tabColor theme="1"/>
  </sheetPr>
  <dimension ref="A1"/>
  <sheetViews>
    <sheetView workbookViewId="0">
      <selection activeCell="M29" sqref="M29"/>
    </sheetView>
  </sheetViews>
  <sheetFormatPr defaultRowHeight="18.75" x14ac:dyDescent="0.4"/>
  <sheetData/>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8B80F-CAE6-43EB-8A35-3F3E30E5F796}">
  <sheetPr>
    <tabColor rgb="FF00B0F0"/>
    <pageSetUpPr fitToPage="1"/>
  </sheetPr>
  <dimension ref="A1:I39"/>
  <sheetViews>
    <sheetView workbookViewId="0">
      <selection activeCell="D28" sqref="D28:F28"/>
    </sheetView>
  </sheetViews>
  <sheetFormatPr defaultColWidth="9" defaultRowHeight="13.5" x14ac:dyDescent="0.4"/>
  <cols>
    <col min="1" max="1" width="19.5" style="40" customWidth="1"/>
    <col min="2" max="2" width="3.375" style="40" customWidth="1"/>
    <col min="3" max="3" width="14.375" style="40" customWidth="1"/>
    <col min="4" max="4" width="7.125" style="40" customWidth="1"/>
    <col min="5" max="5" width="9" style="40"/>
    <col min="6" max="6" width="1.875" style="40" customWidth="1"/>
    <col min="7" max="8" width="9" style="40"/>
    <col min="9" max="9" width="10.625" style="40" customWidth="1"/>
    <col min="10" max="16384" width="9" style="40"/>
  </cols>
  <sheetData>
    <row r="1" spans="1:9" x14ac:dyDescent="0.4">
      <c r="A1" s="176" t="s">
        <v>289</v>
      </c>
      <c r="I1" s="83"/>
    </row>
    <row r="4" spans="1:9" x14ac:dyDescent="0.4">
      <c r="G4" s="481" t="s">
        <v>48</v>
      </c>
      <c r="H4" s="481"/>
      <c r="I4" s="481"/>
    </row>
    <row r="5" spans="1:9" x14ac:dyDescent="0.4">
      <c r="A5" s="40" t="s">
        <v>6</v>
      </c>
    </row>
    <row r="6" spans="1:9" x14ac:dyDescent="0.4">
      <c r="A6" s="40" t="s">
        <v>261</v>
      </c>
    </row>
    <row r="8" spans="1:9" x14ac:dyDescent="0.4">
      <c r="F8" s="83" t="s">
        <v>10</v>
      </c>
      <c r="G8" s="168"/>
    </row>
    <row r="9" spans="1:9" ht="27" customHeight="1" x14ac:dyDescent="0.4">
      <c r="D9" s="196" t="s">
        <v>25</v>
      </c>
      <c r="E9" s="196"/>
      <c r="F9" s="169"/>
      <c r="G9" s="198"/>
      <c r="H9" s="198"/>
      <c r="I9" s="198"/>
    </row>
    <row r="10" spans="1:9" ht="13.5" customHeight="1" x14ac:dyDescent="0.4">
      <c r="D10" s="194" t="s">
        <v>26</v>
      </c>
      <c r="E10" s="194"/>
      <c r="F10" s="169"/>
      <c r="G10" s="192"/>
      <c r="H10" s="192"/>
      <c r="I10" s="192"/>
    </row>
    <row r="11" spans="1:9" x14ac:dyDescent="0.4">
      <c r="D11" s="194" t="s">
        <v>1</v>
      </c>
      <c r="E11" s="194"/>
      <c r="F11" s="169"/>
      <c r="G11" s="192"/>
      <c r="H11" s="192"/>
      <c r="I11" s="192"/>
    </row>
    <row r="12" spans="1:9" x14ac:dyDescent="0.4">
      <c r="E12" s="169"/>
      <c r="F12" s="169"/>
    </row>
    <row r="13" spans="1:9" x14ac:dyDescent="0.4">
      <c r="D13" s="194" t="s">
        <v>24</v>
      </c>
      <c r="E13" s="194"/>
      <c r="F13" s="169"/>
      <c r="G13" s="198"/>
      <c r="H13" s="198"/>
      <c r="I13" s="198"/>
    </row>
    <row r="14" spans="1:9" x14ac:dyDescent="0.4">
      <c r="D14" s="194" t="s">
        <v>2</v>
      </c>
      <c r="E14" s="194"/>
      <c r="F14" s="169"/>
      <c r="G14" s="198"/>
      <c r="H14" s="198"/>
      <c r="I14" s="198"/>
    </row>
    <row r="15" spans="1:9" x14ac:dyDescent="0.4">
      <c r="D15" s="194" t="s">
        <v>3</v>
      </c>
      <c r="E15" s="194"/>
      <c r="F15" s="169"/>
      <c r="G15" s="483"/>
      <c r="H15" s="483"/>
      <c r="I15" s="483"/>
    </row>
    <row r="16" spans="1:9" x14ac:dyDescent="0.4">
      <c r="E16" s="169"/>
      <c r="F16" s="169"/>
    </row>
    <row r="17" spans="1:9" x14ac:dyDescent="0.4">
      <c r="E17" s="169"/>
      <c r="F17" s="169"/>
    </row>
    <row r="19" spans="1:9" ht="27" customHeight="1" x14ac:dyDescent="0.4">
      <c r="A19" s="487" t="s">
        <v>274</v>
      </c>
      <c r="B19" s="487"/>
      <c r="C19" s="487"/>
      <c r="D19" s="487"/>
      <c r="E19" s="487"/>
      <c r="F19" s="487"/>
      <c r="G19" s="487"/>
      <c r="H19" s="487"/>
      <c r="I19" s="487"/>
    </row>
    <row r="20" spans="1:9" x14ac:dyDescent="0.4">
      <c r="A20" s="171"/>
      <c r="B20" s="171"/>
      <c r="C20" s="171"/>
      <c r="D20" s="171"/>
      <c r="E20" s="171"/>
      <c r="F20" s="171"/>
      <c r="G20" s="171"/>
      <c r="H20" s="171"/>
      <c r="I20" s="171"/>
    </row>
    <row r="22" spans="1:9" ht="45" customHeight="1" x14ac:dyDescent="0.4">
      <c r="A22" s="476" t="s">
        <v>288</v>
      </c>
      <c r="B22" s="477"/>
      <c r="C22" s="477"/>
      <c r="D22" s="477"/>
      <c r="E22" s="477"/>
      <c r="F22" s="477"/>
      <c r="G22" s="477"/>
      <c r="H22" s="477"/>
      <c r="I22" s="477"/>
    </row>
    <row r="23" spans="1:9" ht="13.5" customHeight="1" x14ac:dyDescent="0.4">
      <c r="A23" s="172"/>
      <c r="B23" s="173"/>
      <c r="C23" s="173"/>
      <c r="D23" s="173"/>
      <c r="E23" s="173"/>
      <c r="F23" s="173"/>
      <c r="G23" s="173"/>
      <c r="H23" s="173"/>
      <c r="I23" s="173"/>
    </row>
    <row r="25" spans="1:9" x14ac:dyDescent="0.4">
      <c r="A25" s="190" t="s">
        <v>4</v>
      </c>
      <c r="B25" s="190"/>
      <c r="C25" s="190"/>
      <c r="D25" s="190"/>
      <c r="E25" s="190"/>
      <c r="F25" s="190"/>
      <c r="G25" s="190"/>
      <c r="H25" s="190"/>
      <c r="I25" s="190"/>
    </row>
    <row r="26" spans="1:9" x14ac:dyDescent="0.4">
      <c r="A26" s="171"/>
      <c r="B26" s="171"/>
      <c r="C26" s="171"/>
      <c r="D26" s="171"/>
      <c r="E26" s="171"/>
      <c r="F26" s="171"/>
      <c r="G26" s="171"/>
      <c r="H26" s="171"/>
      <c r="I26" s="171"/>
    </row>
    <row r="28" spans="1:9" x14ac:dyDescent="0.4">
      <c r="A28" s="40" t="s">
        <v>20</v>
      </c>
      <c r="C28" s="83" t="s">
        <v>9</v>
      </c>
      <c r="D28" s="191"/>
      <c r="E28" s="191"/>
      <c r="F28" s="191"/>
      <c r="G28" s="40" t="s">
        <v>8</v>
      </c>
    </row>
    <row r="29" spans="1:9" x14ac:dyDescent="0.4">
      <c r="C29" s="83"/>
      <c r="D29" s="83"/>
      <c r="E29" s="83"/>
      <c r="F29" s="83"/>
    </row>
    <row r="31" spans="1:9" x14ac:dyDescent="0.4">
      <c r="A31" s="40" t="s">
        <v>21</v>
      </c>
    </row>
    <row r="33" spans="1:9" x14ac:dyDescent="0.4">
      <c r="A33" s="175" t="s">
        <v>276</v>
      </c>
    </row>
    <row r="34" spans="1:9" x14ac:dyDescent="0.4">
      <c r="A34" s="174" t="s">
        <v>275</v>
      </c>
    </row>
    <row r="35" spans="1:9" ht="135" customHeight="1" x14ac:dyDescent="0.4">
      <c r="A35" s="488" t="s">
        <v>265</v>
      </c>
      <c r="B35" s="489"/>
      <c r="C35" s="489"/>
      <c r="D35" s="489"/>
      <c r="E35" s="489"/>
      <c r="F35" s="489"/>
      <c r="G35" s="489"/>
      <c r="H35" s="489"/>
      <c r="I35" s="489"/>
    </row>
    <row r="36" spans="1:9" x14ac:dyDescent="0.4">
      <c r="A36" s="174" t="s">
        <v>277</v>
      </c>
    </row>
    <row r="37" spans="1:9" x14ac:dyDescent="0.4">
      <c r="A37" s="485" t="s">
        <v>278</v>
      </c>
      <c r="B37" s="486"/>
      <c r="C37" s="486"/>
      <c r="D37" s="486"/>
      <c r="E37" s="486"/>
      <c r="F37" s="486"/>
      <c r="G37" s="486"/>
      <c r="H37" s="486"/>
      <c r="I37" s="486"/>
    </row>
    <row r="38" spans="1:9" x14ac:dyDescent="0.4">
      <c r="A38" s="181" t="s">
        <v>279</v>
      </c>
    </row>
    <row r="39" spans="1:9" ht="21" customHeight="1" x14ac:dyDescent="0.4">
      <c r="G39" s="184" t="s">
        <v>287</v>
      </c>
      <c r="H39" s="183"/>
      <c r="I39" s="183"/>
    </row>
  </sheetData>
  <mergeCells count="19">
    <mergeCell ref="D11:E11"/>
    <mergeCell ref="G11:I11"/>
    <mergeCell ref="G4:I4"/>
    <mergeCell ref="D9:E9"/>
    <mergeCell ref="G9:I9"/>
    <mergeCell ref="D10:E10"/>
    <mergeCell ref="G10:I10"/>
    <mergeCell ref="A37:I37"/>
    <mergeCell ref="D13:E13"/>
    <mergeCell ref="G13:I13"/>
    <mergeCell ref="D14:E14"/>
    <mergeCell ref="G14:I14"/>
    <mergeCell ref="D15:E15"/>
    <mergeCell ref="G15:I15"/>
    <mergeCell ref="A19:I19"/>
    <mergeCell ref="A22:I22"/>
    <mergeCell ref="A25:I25"/>
    <mergeCell ref="D28:F28"/>
    <mergeCell ref="A35:I35"/>
  </mergeCells>
  <phoneticPr fontId="1"/>
  <conditionalFormatting sqref="A35:A37">
    <cfRule type="expression" dxfId="6" priority="1">
      <formula>_xlfn.ISFORMULA(A35)</formula>
    </cfRule>
  </conditionalFormatting>
  <conditionalFormatting sqref="A1:I34">
    <cfRule type="expression" dxfId="5" priority="3">
      <formula>_xlfn.ISFORMULA(A1)</formula>
    </cfRule>
  </conditionalFormatting>
  <conditionalFormatting sqref="B36:I36 A38:I38">
    <cfRule type="expression" dxfId="4" priority="2">
      <formula>_xlfn.ISFORMULA(A36)</formula>
    </cfRule>
  </conditionalFormatting>
  <dataValidations count="1">
    <dataValidation imeMode="disabled" allowBlank="1" showInputMessage="1" showErrorMessage="1" sqref="G8 G15:I15 D28:F28" xr:uid="{2C407C50-1025-482E-8CE7-C5DF8F21747B}"/>
  </dataValidations>
  <pageMargins left="0.7" right="0.7" top="0.75" bottom="0.75" header="0.3" footer="0.3"/>
  <pageSetup paperSize="9" scale="96"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56209-1280-437D-8409-9418A95EBA67}">
  <sheetPr>
    <tabColor rgb="FF00B0F0"/>
    <pageSetUpPr fitToPage="1"/>
  </sheetPr>
  <dimension ref="A1:AZ62"/>
  <sheetViews>
    <sheetView workbookViewId="0">
      <selection activeCell="A2" sqref="A2:AQ63"/>
    </sheetView>
  </sheetViews>
  <sheetFormatPr defaultColWidth="8.125" defaultRowHeight="13.5" x14ac:dyDescent="0.4"/>
  <cols>
    <col min="1" max="1" width="3.375" style="40" customWidth="1"/>
    <col min="2" max="2" width="4.875" style="40" customWidth="1"/>
    <col min="3" max="6" width="3.375" style="40" customWidth="1"/>
    <col min="7" max="8" width="3" style="40" customWidth="1"/>
    <col min="9" max="9" width="1.875" style="40" customWidth="1"/>
    <col min="10" max="11" width="3" style="40" customWidth="1"/>
    <col min="12" max="12" width="8.125" style="40"/>
    <col min="13" max="13" width="2.625" style="40" customWidth="1"/>
    <col min="14" max="15" width="4.625" style="40" customWidth="1"/>
    <col min="16" max="16" width="2.5" style="40" customWidth="1"/>
    <col min="17" max="17" width="3.375" style="40" customWidth="1"/>
    <col min="18" max="18" width="10.5" style="40" customWidth="1"/>
    <col min="19" max="19" width="3.375" style="40" customWidth="1"/>
    <col min="20" max="20" width="5.875" style="40" customWidth="1"/>
    <col min="21" max="21" width="1.25" style="40" customWidth="1"/>
    <col min="22" max="22" width="3.375" style="40" customWidth="1"/>
    <col min="23" max="23" width="4.25" style="40" customWidth="1"/>
    <col min="24" max="24" width="3.375" style="40" customWidth="1"/>
    <col min="25" max="25" width="6.75" style="40" customWidth="1"/>
    <col min="26" max="26" width="1.25" style="40" customWidth="1"/>
    <col min="27" max="27" width="3.375" style="40" customWidth="1"/>
    <col min="28" max="28" width="4.25" style="40" customWidth="1"/>
    <col min="29" max="29" width="3.375" style="40" customWidth="1"/>
    <col min="30" max="30" width="7.75" style="40" customWidth="1"/>
    <col min="31" max="31" width="3.375" style="40" customWidth="1"/>
    <col min="32" max="32" width="9.5" style="40" customWidth="1"/>
    <col min="33" max="33" width="3.375" style="40" customWidth="1"/>
    <col min="34" max="34" width="9.25" style="40" customWidth="1"/>
    <col min="35" max="35" width="10" style="40" customWidth="1"/>
    <col min="36" max="37" width="3.375" style="40" customWidth="1"/>
    <col min="38" max="38" width="5.625" style="40" customWidth="1"/>
    <col min="39" max="42" width="3.375" style="40" customWidth="1"/>
    <col min="43" max="43" width="4.25" style="40" customWidth="1"/>
    <col min="44" max="44" width="3.375" style="40" customWidth="1"/>
    <col min="45" max="45" width="9.875" style="40" hidden="1" customWidth="1"/>
    <col min="46" max="46" width="8.875" style="40" customWidth="1"/>
    <col min="47" max="48" width="8.375" style="40" customWidth="1"/>
    <col min="49" max="16384" width="8.125" style="40"/>
  </cols>
  <sheetData>
    <row r="1" spans="1:46" ht="9" customHeight="1" x14ac:dyDescent="0.4">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9">
        <f>EDATE(M27,1)</f>
        <v>46142</v>
      </c>
    </row>
    <row r="2" spans="1:46" ht="16.5" x14ac:dyDescent="0.4">
      <c r="A2" s="38"/>
      <c r="B2" s="41" t="s">
        <v>264</v>
      </c>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row>
    <row r="3" spans="1:46" ht="20.25" customHeight="1" x14ac:dyDescent="0.4">
      <c r="A3" s="38"/>
      <c r="B3" s="38"/>
      <c r="C3" s="38"/>
      <c r="D3" s="38"/>
      <c r="E3" s="38"/>
      <c r="F3" s="38"/>
      <c r="G3" s="38"/>
      <c r="H3" s="38"/>
      <c r="I3" s="38"/>
      <c r="J3" s="38"/>
      <c r="K3" s="38"/>
      <c r="L3" s="38"/>
      <c r="M3" s="330"/>
      <c r="N3" s="330"/>
      <c r="O3" s="330"/>
      <c r="P3" s="330"/>
      <c r="Q3" s="330"/>
      <c r="R3" s="330"/>
      <c r="S3" s="330"/>
      <c r="T3" s="330"/>
      <c r="U3" s="330"/>
      <c r="V3" s="330"/>
      <c r="W3" s="330"/>
      <c r="X3" s="330"/>
      <c r="Y3" s="330"/>
      <c r="Z3" s="330"/>
      <c r="AA3" s="330"/>
      <c r="AB3" s="330"/>
      <c r="AC3" s="330"/>
      <c r="AD3" s="330"/>
      <c r="AE3" s="330"/>
      <c r="AF3" s="330"/>
      <c r="AG3" s="330"/>
      <c r="AH3" s="330"/>
      <c r="AI3" s="371"/>
      <c r="AJ3" s="371"/>
      <c r="AK3" s="371"/>
      <c r="AL3" s="371"/>
      <c r="AM3" s="371"/>
      <c r="AN3" s="371"/>
      <c r="AO3" s="371"/>
      <c r="AP3" s="371"/>
      <c r="AQ3" s="371"/>
      <c r="AR3" s="38"/>
    </row>
    <row r="4" spans="1:46" ht="7.5" customHeight="1" x14ac:dyDescent="0.4">
      <c r="A4" s="38"/>
      <c r="B4" s="42"/>
      <c r="C4" s="43"/>
      <c r="D4" s="43"/>
      <c r="E4" s="43"/>
      <c r="F4" s="43"/>
      <c r="G4" s="43"/>
      <c r="H4" s="43"/>
      <c r="I4" s="43"/>
      <c r="J4" s="43"/>
      <c r="K4" s="43"/>
      <c r="L4" s="43"/>
      <c r="M4" s="44"/>
      <c r="N4" s="45"/>
      <c r="O4" s="44"/>
      <c r="P4" s="44"/>
      <c r="Q4" s="44"/>
      <c r="R4" s="44"/>
      <c r="S4" s="44"/>
      <c r="T4" s="44"/>
      <c r="U4" s="44"/>
      <c r="V4" s="44"/>
      <c r="W4" s="44"/>
      <c r="X4" s="44"/>
      <c r="Y4" s="44"/>
      <c r="Z4" s="44"/>
      <c r="AA4" s="44"/>
      <c r="AB4" s="44"/>
      <c r="AC4" s="44"/>
      <c r="AD4" s="44"/>
      <c r="AE4" s="44"/>
      <c r="AF4" s="44"/>
      <c r="AG4" s="44"/>
      <c r="AH4" s="44"/>
      <c r="AI4" s="46"/>
      <c r="AJ4" s="46"/>
      <c r="AK4" s="46"/>
      <c r="AL4" s="46"/>
      <c r="AM4" s="46"/>
      <c r="AN4" s="46"/>
      <c r="AO4" s="46"/>
      <c r="AP4" s="46"/>
      <c r="AQ4" s="47"/>
      <c r="AR4" s="38"/>
    </row>
    <row r="5" spans="1:46" ht="22.5" customHeight="1" x14ac:dyDescent="0.4">
      <c r="A5" s="38"/>
      <c r="B5" s="374">
        <v>1</v>
      </c>
      <c r="C5" s="377"/>
      <c r="D5" s="381" t="s">
        <v>133</v>
      </c>
      <c r="E5" s="381"/>
      <c r="F5" s="381"/>
      <c r="G5" s="381"/>
      <c r="H5" s="381"/>
      <c r="I5" s="381"/>
      <c r="J5" s="381"/>
      <c r="K5" s="381"/>
      <c r="L5" s="381"/>
      <c r="M5" s="48"/>
      <c r="N5" s="49"/>
      <c r="O5" s="130"/>
      <c r="P5" s="50" t="s">
        <v>134</v>
      </c>
      <c r="Q5" s="48"/>
      <c r="R5" s="48"/>
      <c r="S5" s="48"/>
      <c r="T5" s="48"/>
      <c r="U5" s="48"/>
      <c r="V5" s="48"/>
      <c r="W5" s="48"/>
      <c r="X5" s="48"/>
      <c r="Y5" s="48"/>
      <c r="Z5" s="48"/>
      <c r="AA5" s="48"/>
      <c r="AB5" s="48"/>
      <c r="AC5" s="48"/>
      <c r="AD5" s="48"/>
      <c r="AE5" s="48"/>
      <c r="AF5" s="48"/>
      <c r="AG5" s="48"/>
      <c r="AH5" s="48"/>
      <c r="AI5" s="51"/>
      <c r="AJ5" s="51"/>
      <c r="AK5" s="51"/>
      <c r="AL5" s="51"/>
      <c r="AM5" s="51"/>
      <c r="AN5" s="51"/>
      <c r="AO5" s="51"/>
      <c r="AP5" s="51"/>
      <c r="AQ5" s="52"/>
      <c r="AR5" s="38"/>
    </row>
    <row r="6" spans="1:46" ht="22.5" customHeight="1" x14ac:dyDescent="0.4">
      <c r="A6" s="38"/>
      <c r="B6" s="374"/>
      <c r="C6" s="386"/>
      <c r="D6" s="381"/>
      <c r="E6" s="381"/>
      <c r="F6" s="381"/>
      <c r="G6" s="381"/>
      <c r="H6" s="381"/>
      <c r="I6" s="381"/>
      <c r="J6" s="381"/>
      <c r="K6" s="381"/>
      <c r="L6" s="381"/>
      <c r="M6" s="41"/>
      <c r="N6" s="53"/>
      <c r="O6" s="131" t="s">
        <v>128</v>
      </c>
      <c r="P6" s="50" t="s">
        <v>135</v>
      </c>
      <c r="Q6" s="50"/>
      <c r="R6" s="132"/>
      <c r="S6" s="50" t="s">
        <v>136</v>
      </c>
      <c r="T6" s="50"/>
      <c r="U6" s="50"/>
      <c r="V6" s="50"/>
      <c r="W6" s="50"/>
      <c r="X6" s="38"/>
      <c r="Y6" s="38"/>
      <c r="Z6" s="41"/>
      <c r="AA6" s="41"/>
      <c r="AB6" s="41"/>
      <c r="AC6" s="41"/>
      <c r="AD6" s="41"/>
      <c r="AE6" s="41"/>
      <c r="AF6" s="41"/>
      <c r="AG6" s="41"/>
      <c r="AH6" s="41"/>
      <c r="AI6" s="41"/>
      <c r="AJ6" s="41"/>
      <c r="AK6" s="38"/>
      <c r="AL6" s="38"/>
      <c r="AM6" s="38"/>
      <c r="AN6" s="38"/>
      <c r="AO6" s="38"/>
      <c r="AP6" s="38"/>
      <c r="AQ6" s="56"/>
      <c r="AR6" s="38"/>
      <c r="AS6" s="38"/>
      <c r="AT6" s="38"/>
    </row>
    <row r="7" spans="1:46" ht="7.5" customHeight="1" x14ac:dyDescent="0.4">
      <c r="A7" s="38"/>
      <c r="B7" s="57"/>
      <c r="C7" s="58"/>
      <c r="D7" s="59"/>
      <c r="E7" s="59"/>
      <c r="F7" s="59"/>
      <c r="G7" s="59"/>
      <c r="H7" s="59"/>
      <c r="I7" s="59"/>
      <c r="J7" s="59"/>
      <c r="K7" s="59"/>
      <c r="L7" s="59"/>
      <c r="M7" s="58"/>
      <c r="N7" s="57"/>
      <c r="O7" s="60"/>
      <c r="P7" s="60"/>
      <c r="Q7" s="60"/>
      <c r="R7" s="60"/>
      <c r="S7" s="60"/>
      <c r="T7" s="60"/>
      <c r="U7" s="60"/>
      <c r="V7" s="60"/>
      <c r="W7" s="60"/>
      <c r="X7" s="61"/>
      <c r="Y7" s="61"/>
      <c r="Z7" s="58"/>
      <c r="AA7" s="58"/>
      <c r="AB7" s="58"/>
      <c r="AC7" s="58"/>
      <c r="AD7" s="58"/>
      <c r="AE7" s="58"/>
      <c r="AF7" s="58"/>
      <c r="AG7" s="58"/>
      <c r="AH7" s="58"/>
      <c r="AI7" s="58"/>
      <c r="AJ7" s="58"/>
      <c r="AK7" s="61"/>
      <c r="AL7" s="61"/>
      <c r="AM7" s="61"/>
      <c r="AN7" s="61"/>
      <c r="AO7" s="61"/>
      <c r="AP7" s="61"/>
      <c r="AQ7" s="62"/>
      <c r="AR7" s="38"/>
      <c r="AS7" s="38"/>
      <c r="AT7" s="38"/>
    </row>
    <row r="8" spans="1:46" ht="7.5" customHeight="1" x14ac:dyDescent="0.4">
      <c r="A8" s="38"/>
      <c r="B8" s="53"/>
      <c r="C8" s="41"/>
      <c r="D8" s="41"/>
      <c r="E8" s="41"/>
      <c r="F8" s="41"/>
      <c r="G8" s="41"/>
      <c r="H8" s="41"/>
      <c r="I8" s="41"/>
      <c r="J8" s="41"/>
      <c r="K8" s="41"/>
      <c r="L8" s="41"/>
      <c r="M8" s="41"/>
      <c r="N8" s="53"/>
      <c r="O8" s="50"/>
      <c r="P8" s="50"/>
      <c r="Q8" s="50"/>
      <c r="R8" s="50"/>
      <c r="S8" s="50"/>
      <c r="T8" s="50"/>
      <c r="U8" s="50"/>
      <c r="V8" s="50"/>
      <c r="W8" s="50"/>
      <c r="X8" s="50"/>
      <c r="Y8" s="50"/>
      <c r="Z8" s="50"/>
      <c r="AA8" s="50"/>
      <c r="AB8" s="50"/>
      <c r="AC8" s="50"/>
      <c r="AD8" s="50"/>
      <c r="AE8" s="50"/>
      <c r="AF8" s="50"/>
      <c r="AG8" s="50"/>
      <c r="AH8" s="50"/>
      <c r="AI8" s="50"/>
      <c r="AJ8" s="50"/>
      <c r="AK8" s="66"/>
      <c r="AL8" s="66"/>
      <c r="AM8" s="50"/>
      <c r="AN8" s="66"/>
      <c r="AO8" s="66"/>
      <c r="AP8" s="66"/>
      <c r="AQ8" s="52"/>
      <c r="AR8" s="51"/>
      <c r="AS8" s="51"/>
      <c r="AT8" s="38"/>
    </row>
    <row r="9" spans="1:46" ht="10.5" customHeight="1" x14ac:dyDescent="0.4">
      <c r="A9" s="38"/>
      <c r="B9" s="468">
        <v>3</v>
      </c>
      <c r="C9" s="377" t="s">
        <v>210</v>
      </c>
      <c r="D9" s="381" t="s">
        <v>142</v>
      </c>
      <c r="E9" s="381"/>
      <c r="F9" s="381"/>
      <c r="G9" s="381"/>
      <c r="H9" s="381"/>
      <c r="I9" s="381"/>
      <c r="J9" s="381"/>
      <c r="K9" s="381"/>
      <c r="L9" s="381"/>
      <c r="M9" s="41"/>
      <c r="N9" s="53"/>
      <c r="O9" s="63"/>
      <c r="P9" s="63"/>
      <c r="Q9" s="63"/>
      <c r="R9" s="63"/>
      <c r="S9" s="63"/>
      <c r="T9" s="63"/>
      <c r="U9" s="63"/>
      <c r="V9" s="63"/>
      <c r="W9" s="63"/>
      <c r="X9" s="38"/>
      <c r="Y9" s="38"/>
      <c r="Z9" s="41"/>
      <c r="AA9" s="41"/>
      <c r="AB9" s="64"/>
      <c r="AC9" s="387" t="s">
        <v>137</v>
      </c>
      <c r="AD9" s="388" t="s">
        <v>143</v>
      </c>
      <c r="AE9" s="388"/>
      <c r="AF9" s="388"/>
      <c r="AG9" s="388"/>
      <c r="AH9" s="388"/>
      <c r="AI9" s="388"/>
      <c r="AJ9" s="388"/>
      <c r="AK9" s="388"/>
      <c r="AL9" s="388"/>
      <c r="AM9" s="389" t="s">
        <v>139</v>
      </c>
      <c r="AN9" s="38"/>
      <c r="AO9" s="38"/>
      <c r="AP9" s="38"/>
      <c r="AQ9" s="56"/>
      <c r="AR9" s="38"/>
      <c r="AS9" s="38"/>
      <c r="AT9" s="38"/>
    </row>
    <row r="10" spans="1:46" ht="19.5" customHeight="1" x14ac:dyDescent="0.4">
      <c r="A10" s="38"/>
      <c r="B10" s="468"/>
      <c r="C10" s="378"/>
      <c r="D10" s="381"/>
      <c r="E10" s="381"/>
      <c r="F10" s="381"/>
      <c r="G10" s="381"/>
      <c r="H10" s="381"/>
      <c r="I10" s="381"/>
      <c r="J10" s="381"/>
      <c r="K10" s="381"/>
      <c r="L10" s="381"/>
      <c r="M10" s="41"/>
      <c r="N10" s="53"/>
      <c r="O10" s="65" t="s">
        <v>140</v>
      </c>
      <c r="P10" s="490"/>
      <c r="Q10" s="490"/>
      <c r="R10" s="50" t="s">
        <v>144</v>
      </c>
      <c r="S10" s="63"/>
      <c r="T10" s="63"/>
      <c r="U10" s="63"/>
      <c r="V10" s="63"/>
      <c r="W10" s="63"/>
      <c r="X10" s="38"/>
      <c r="Y10" s="38"/>
      <c r="Z10" s="41"/>
      <c r="AA10" s="41"/>
      <c r="AB10" s="64"/>
      <c r="AC10" s="387"/>
      <c r="AD10" s="388"/>
      <c r="AE10" s="388"/>
      <c r="AF10" s="388"/>
      <c r="AG10" s="388"/>
      <c r="AH10" s="388"/>
      <c r="AI10" s="388"/>
      <c r="AJ10" s="388"/>
      <c r="AK10" s="388"/>
      <c r="AL10" s="388"/>
      <c r="AM10" s="389"/>
      <c r="AN10" s="50" t="s">
        <v>141</v>
      </c>
      <c r="AO10" s="38"/>
      <c r="AP10" s="38"/>
      <c r="AQ10" s="56"/>
      <c r="AR10" s="38"/>
      <c r="AS10" s="38"/>
      <c r="AT10" s="38"/>
    </row>
    <row r="11" spans="1:46" ht="16.899999999999999" customHeight="1" x14ac:dyDescent="0.4">
      <c r="A11" s="38"/>
      <c r="B11" s="468"/>
      <c r="C11" s="386"/>
      <c r="D11" s="381"/>
      <c r="E11" s="381"/>
      <c r="F11" s="381"/>
      <c r="G11" s="381"/>
      <c r="H11" s="381"/>
      <c r="I11" s="381"/>
      <c r="J11" s="381"/>
      <c r="K11" s="381"/>
      <c r="L11" s="381"/>
      <c r="M11" s="41"/>
      <c r="N11" s="53"/>
      <c r="O11" s="50"/>
      <c r="P11" s="330"/>
      <c r="Q11" s="330"/>
      <c r="R11" s="50"/>
      <c r="S11" s="50"/>
      <c r="T11" s="50"/>
      <c r="U11" s="50"/>
      <c r="V11" s="50"/>
      <c r="W11" s="50"/>
      <c r="X11" s="50"/>
      <c r="Y11" s="50"/>
      <c r="Z11" s="50"/>
      <c r="AA11" s="50"/>
      <c r="AB11" s="64"/>
      <c r="AC11" s="387"/>
      <c r="AD11" s="388"/>
      <c r="AE11" s="388"/>
      <c r="AF11" s="388"/>
      <c r="AG11" s="388"/>
      <c r="AH11" s="388"/>
      <c r="AI11" s="388"/>
      <c r="AJ11" s="388"/>
      <c r="AK11" s="388"/>
      <c r="AL11" s="388"/>
      <c r="AM11" s="389"/>
      <c r="AN11" s="66"/>
      <c r="AO11" s="66"/>
      <c r="AP11" s="66"/>
      <c r="AQ11" s="52"/>
      <c r="AR11" s="51"/>
      <c r="AS11" s="51"/>
      <c r="AT11" s="38"/>
    </row>
    <row r="12" spans="1:46" ht="7.5" customHeight="1" x14ac:dyDescent="0.4">
      <c r="A12" s="38"/>
      <c r="B12" s="70"/>
      <c r="C12" s="61"/>
      <c r="D12" s="61"/>
      <c r="E12" s="61"/>
      <c r="F12" s="61"/>
      <c r="G12" s="61"/>
      <c r="H12" s="61"/>
      <c r="I12" s="61"/>
      <c r="J12" s="61"/>
      <c r="K12" s="61"/>
      <c r="L12" s="61"/>
      <c r="M12" s="59"/>
      <c r="N12" s="71"/>
      <c r="O12" s="59"/>
      <c r="P12" s="59"/>
      <c r="Q12" s="59"/>
      <c r="R12" s="59"/>
      <c r="S12" s="59"/>
      <c r="T12" s="59"/>
      <c r="U12" s="59"/>
      <c r="V12" s="59"/>
      <c r="W12" s="59"/>
      <c r="X12" s="59"/>
      <c r="Y12" s="59"/>
      <c r="Z12" s="59"/>
      <c r="AA12" s="59"/>
      <c r="AB12" s="59"/>
      <c r="AC12" s="59"/>
      <c r="AD12" s="59"/>
      <c r="AE12" s="59"/>
      <c r="AF12" s="59"/>
      <c r="AG12" s="59"/>
      <c r="AH12" s="59"/>
      <c r="AI12" s="72"/>
      <c r="AJ12" s="72"/>
      <c r="AK12" s="72"/>
      <c r="AL12" s="72"/>
      <c r="AM12" s="72"/>
      <c r="AN12" s="72"/>
      <c r="AO12" s="72"/>
      <c r="AP12" s="72"/>
      <c r="AQ12" s="69"/>
      <c r="AR12" s="38"/>
    </row>
    <row r="13" spans="1:46" ht="20.25" customHeight="1" x14ac:dyDescent="0.4">
      <c r="A13" s="38"/>
      <c r="B13" s="38" t="s">
        <v>145</v>
      </c>
      <c r="C13" s="38"/>
      <c r="D13" s="38"/>
      <c r="E13" s="38"/>
      <c r="F13" s="38"/>
      <c r="G13" s="38"/>
      <c r="H13" s="38"/>
      <c r="I13" s="38"/>
      <c r="J13" s="38"/>
      <c r="K13" s="38"/>
      <c r="L13" s="38"/>
      <c r="M13" s="73"/>
      <c r="N13" s="48"/>
      <c r="O13" s="48"/>
      <c r="P13" s="48"/>
      <c r="Q13" s="48"/>
      <c r="R13" s="48"/>
      <c r="S13" s="48"/>
      <c r="T13" s="48"/>
      <c r="U13" s="48"/>
      <c r="V13" s="48"/>
      <c r="W13" s="48"/>
      <c r="X13" s="48"/>
      <c r="Y13" s="48"/>
      <c r="Z13" s="48"/>
      <c r="AA13" s="48"/>
      <c r="AB13" s="48"/>
      <c r="AC13" s="48"/>
      <c r="AD13" s="48"/>
      <c r="AE13" s="48"/>
      <c r="AF13" s="48"/>
      <c r="AG13" s="48"/>
      <c r="AH13" s="48"/>
      <c r="AI13" s="51"/>
      <c r="AJ13" s="51"/>
      <c r="AK13" s="51"/>
      <c r="AL13" s="51"/>
      <c r="AM13" s="51"/>
      <c r="AN13" s="51"/>
      <c r="AO13" s="51"/>
      <c r="AP13" s="51"/>
      <c r="AQ13" s="51"/>
      <c r="AR13" s="38"/>
    </row>
    <row r="14" spans="1:46" ht="35.25" customHeight="1" x14ac:dyDescent="0.4">
      <c r="A14" s="38"/>
      <c r="B14" s="38"/>
      <c r="C14" s="38"/>
      <c r="D14" s="38"/>
      <c r="E14" s="38"/>
      <c r="F14" s="38"/>
      <c r="G14" s="38"/>
      <c r="H14" s="38"/>
      <c r="I14" s="38"/>
      <c r="J14" s="38"/>
      <c r="K14" s="38"/>
      <c r="L14" s="38"/>
      <c r="M14" s="48"/>
      <c r="N14" s="48"/>
      <c r="O14" s="48"/>
      <c r="P14" s="48"/>
      <c r="Q14" s="48"/>
      <c r="R14" s="48"/>
      <c r="S14" s="48"/>
      <c r="T14" s="48"/>
      <c r="U14" s="48"/>
      <c r="V14" s="48"/>
      <c r="W14" s="48"/>
      <c r="X14" s="48"/>
      <c r="Y14" s="48"/>
      <c r="Z14" s="48"/>
      <c r="AA14" s="48"/>
      <c r="AB14" s="48"/>
      <c r="AC14" s="48"/>
      <c r="AD14" s="48"/>
      <c r="AE14" s="48"/>
      <c r="AF14" s="48"/>
      <c r="AG14" s="48"/>
      <c r="AH14" s="48"/>
      <c r="AI14" s="51"/>
      <c r="AJ14" s="51"/>
      <c r="AK14" s="51"/>
      <c r="AL14" s="51"/>
      <c r="AM14" s="51"/>
      <c r="AN14" s="51"/>
      <c r="AO14" s="51"/>
      <c r="AP14" s="51"/>
      <c r="AQ14" s="51"/>
      <c r="AR14" s="38"/>
    </row>
    <row r="15" spans="1:46" ht="15" customHeight="1" x14ac:dyDescent="0.4">
      <c r="A15" s="38"/>
      <c r="B15" s="38" t="s">
        <v>146</v>
      </c>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row>
    <row r="16" spans="1:46" ht="22.5" customHeight="1" x14ac:dyDescent="0.4">
      <c r="A16" s="38"/>
      <c r="B16" s="331" t="s">
        <v>147</v>
      </c>
      <c r="C16" s="332"/>
      <c r="D16" s="332"/>
      <c r="E16" s="332"/>
      <c r="F16" s="332"/>
      <c r="G16" s="332"/>
      <c r="H16" s="333"/>
      <c r="I16" s="334" t="s">
        <v>245</v>
      </c>
      <c r="J16" s="334"/>
      <c r="K16" s="334"/>
      <c r="L16" s="334"/>
      <c r="M16" s="334"/>
      <c r="N16" s="334"/>
      <c r="O16" s="334"/>
      <c r="P16" s="334"/>
      <c r="Q16" s="334"/>
      <c r="R16" s="334"/>
      <c r="S16" s="334"/>
      <c r="T16" s="334"/>
      <c r="U16" s="331" t="s">
        <v>246</v>
      </c>
      <c r="V16" s="332"/>
      <c r="W16" s="332"/>
      <c r="X16" s="332"/>
      <c r="Y16" s="332"/>
      <c r="Z16" s="332"/>
      <c r="AA16" s="332"/>
      <c r="AB16" s="332"/>
      <c r="AC16" s="332"/>
      <c r="AD16" s="332"/>
      <c r="AE16" s="332"/>
      <c r="AF16" s="332"/>
      <c r="AG16" s="332"/>
      <c r="AH16" s="332"/>
      <c r="AI16" s="332"/>
      <c r="AJ16" s="332"/>
      <c r="AK16" s="332"/>
      <c r="AL16" s="332"/>
      <c r="AM16" s="332"/>
      <c r="AN16" s="332"/>
      <c r="AO16" s="332"/>
      <c r="AP16" s="332"/>
      <c r="AQ16" s="333"/>
      <c r="AR16" s="38"/>
      <c r="AS16" s="39"/>
    </row>
    <row r="17" spans="1:52" ht="30" customHeight="1" x14ac:dyDescent="0.4">
      <c r="A17" s="38"/>
      <c r="B17" s="335"/>
      <c r="C17" s="336"/>
      <c r="D17" s="336"/>
      <c r="E17" s="336"/>
      <c r="F17" s="336"/>
      <c r="G17" s="336"/>
      <c r="H17" s="337"/>
      <c r="I17" s="344" t="s">
        <v>148</v>
      </c>
      <c r="J17" s="344"/>
      <c r="K17" s="344"/>
      <c r="L17" s="344"/>
      <c r="M17" s="345"/>
      <c r="N17" s="345"/>
      <c r="O17" s="345"/>
      <c r="P17" s="345"/>
      <c r="Q17" s="345"/>
      <c r="R17" s="345"/>
      <c r="S17" s="345"/>
      <c r="T17" s="345"/>
      <c r="U17" s="346" t="s">
        <v>149</v>
      </c>
      <c r="V17" s="347"/>
      <c r="W17" s="347"/>
      <c r="X17" s="350"/>
      <c r="Y17" s="350"/>
      <c r="Z17" s="350"/>
      <c r="AA17" s="350"/>
      <c r="AB17" s="350"/>
      <c r="AC17" s="350"/>
      <c r="AD17" s="350"/>
      <c r="AE17" s="350"/>
      <c r="AF17" s="350"/>
      <c r="AG17" s="350"/>
      <c r="AH17" s="350"/>
      <c r="AI17" s="350"/>
      <c r="AJ17" s="350"/>
      <c r="AK17" s="350"/>
      <c r="AL17" s="350"/>
      <c r="AM17" s="350"/>
      <c r="AN17" s="350"/>
      <c r="AO17" s="350"/>
      <c r="AP17" s="350"/>
      <c r="AQ17" s="351"/>
      <c r="AR17" s="38"/>
    </row>
    <row r="18" spans="1:52" ht="30" customHeight="1" x14ac:dyDescent="0.4">
      <c r="A18" s="38"/>
      <c r="B18" s="338"/>
      <c r="C18" s="339"/>
      <c r="D18" s="339"/>
      <c r="E18" s="339"/>
      <c r="F18" s="339"/>
      <c r="G18" s="339"/>
      <c r="H18" s="340"/>
      <c r="I18" s="354" t="s">
        <v>150</v>
      </c>
      <c r="J18" s="354"/>
      <c r="K18" s="354"/>
      <c r="L18" s="354"/>
      <c r="M18" s="355"/>
      <c r="N18" s="355"/>
      <c r="O18" s="355"/>
      <c r="P18" s="355"/>
      <c r="Q18" s="355"/>
      <c r="R18" s="356"/>
      <c r="S18" s="356"/>
      <c r="T18" s="356"/>
      <c r="U18" s="348"/>
      <c r="V18" s="349"/>
      <c r="W18" s="349"/>
      <c r="X18" s="352"/>
      <c r="Y18" s="352"/>
      <c r="Z18" s="352"/>
      <c r="AA18" s="352"/>
      <c r="AB18" s="352"/>
      <c r="AC18" s="352"/>
      <c r="AD18" s="352"/>
      <c r="AE18" s="352"/>
      <c r="AF18" s="352"/>
      <c r="AG18" s="352"/>
      <c r="AH18" s="352"/>
      <c r="AI18" s="352"/>
      <c r="AJ18" s="352"/>
      <c r="AK18" s="352"/>
      <c r="AL18" s="352"/>
      <c r="AM18" s="352"/>
      <c r="AN18" s="352"/>
      <c r="AO18" s="352"/>
      <c r="AP18" s="352"/>
      <c r="AQ18" s="353"/>
      <c r="AR18" s="38"/>
    </row>
    <row r="19" spans="1:52" ht="30" customHeight="1" x14ac:dyDescent="0.4">
      <c r="A19" s="38"/>
      <c r="B19" s="338"/>
      <c r="C19" s="339"/>
      <c r="D19" s="339"/>
      <c r="E19" s="339"/>
      <c r="F19" s="339"/>
      <c r="G19" s="339"/>
      <c r="H19" s="340"/>
      <c r="I19" s="354" t="s">
        <v>151</v>
      </c>
      <c r="J19" s="354"/>
      <c r="K19" s="354"/>
      <c r="L19" s="354"/>
      <c r="M19" s="355"/>
      <c r="N19" s="355"/>
      <c r="O19" s="355"/>
      <c r="P19" s="355"/>
      <c r="Q19" s="355"/>
      <c r="R19" s="136" t="s">
        <v>247</v>
      </c>
      <c r="S19" s="357" t="s">
        <v>128</v>
      </c>
      <c r="T19" s="358"/>
      <c r="U19" s="359" t="s">
        <v>152</v>
      </c>
      <c r="V19" s="360"/>
      <c r="W19" s="360"/>
      <c r="X19" s="363"/>
      <c r="Y19" s="363"/>
      <c r="Z19" s="363"/>
      <c r="AA19" s="363"/>
      <c r="AB19" s="363"/>
      <c r="AC19" s="363"/>
      <c r="AD19" s="363"/>
      <c r="AE19" s="363"/>
      <c r="AF19" s="363"/>
      <c r="AG19" s="363"/>
      <c r="AH19" s="363"/>
      <c r="AI19" s="363"/>
      <c r="AJ19" s="363"/>
      <c r="AK19" s="363"/>
      <c r="AL19" s="363"/>
      <c r="AM19" s="363"/>
      <c r="AN19" s="363"/>
      <c r="AO19" s="363"/>
      <c r="AP19" s="363"/>
      <c r="AQ19" s="364"/>
      <c r="AR19" s="38"/>
    </row>
    <row r="20" spans="1:52" ht="30" customHeight="1" x14ac:dyDescent="0.4">
      <c r="A20" s="38"/>
      <c r="B20" s="341"/>
      <c r="C20" s="342"/>
      <c r="D20" s="342"/>
      <c r="E20" s="342"/>
      <c r="F20" s="342"/>
      <c r="G20" s="342"/>
      <c r="H20" s="343"/>
      <c r="I20" s="133" t="s">
        <v>248</v>
      </c>
      <c r="J20" s="134"/>
      <c r="K20" s="134"/>
      <c r="L20" s="135"/>
      <c r="M20" s="368"/>
      <c r="N20" s="369"/>
      <c r="O20" s="369"/>
      <c r="P20" s="369"/>
      <c r="Q20" s="369"/>
      <c r="R20" s="369"/>
      <c r="S20" s="369"/>
      <c r="T20" s="370"/>
      <c r="U20" s="361"/>
      <c r="V20" s="362"/>
      <c r="W20" s="362"/>
      <c r="X20" s="365"/>
      <c r="Y20" s="365"/>
      <c r="Z20" s="365"/>
      <c r="AA20" s="365"/>
      <c r="AB20" s="365"/>
      <c r="AC20" s="365"/>
      <c r="AD20" s="365"/>
      <c r="AE20" s="365"/>
      <c r="AF20" s="365"/>
      <c r="AG20" s="365"/>
      <c r="AH20" s="365"/>
      <c r="AI20" s="365"/>
      <c r="AJ20" s="365"/>
      <c r="AK20" s="365"/>
      <c r="AL20" s="365"/>
      <c r="AM20" s="365"/>
      <c r="AN20" s="365"/>
      <c r="AO20" s="365"/>
      <c r="AP20" s="365"/>
      <c r="AQ20" s="366"/>
      <c r="AR20" s="38"/>
    </row>
    <row r="21" spans="1:52" ht="15" customHeight="1" x14ac:dyDescent="0.4">
      <c r="A21" s="38"/>
      <c r="B21" s="78" t="s">
        <v>153</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row>
    <row r="22" spans="1:52" ht="15" customHeight="1" x14ac:dyDescent="0.4">
      <c r="A22" s="38"/>
      <c r="B22" s="78" t="s">
        <v>154</v>
      </c>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row>
    <row r="23" spans="1:52" ht="15" customHeight="1" x14ac:dyDescent="0.4">
      <c r="A23" s="38"/>
      <c r="B23" s="78" t="s">
        <v>155</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row>
    <row r="24" spans="1:52" ht="15" customHeight="1" x14ac:dyDescent="0.4">
      <c r="A24" s="38"/>
      <c r="B24" s="78" t="s">
        <v>156</v>
      </c>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row>
    <row r="25" spans="1:52" ht="15" customHeight="1" x14ac:dyDescent="0.4">
      <c r="A25" s="38"/>
      <c r="B25" s="78" t="s">
        <v>157</v>
      </c>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row>
    <row r="26" spans="1:52" ht="9" customHeight="1" x14ac:dyDescent="0.4">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row>
    <row r="27" spans="1:52" ht="15" customHeight="1" x14ac:dyDescent="0.4">
      <c r="A27" s="38"/>
      <c r="B27" s="38" t="s">
        <v>158</v>
      </c>
      <c r="C27" s="38"/>
      <c r="D27" s="38"/>
      <c r="E27" s="79" t="s">
        <v>159</v>
      </c>
      <c r="F27" s="316">
        <v>45748</v>
      </c>
      <c r="G27" s="316"/>
      <c r="H27" s="316"/>
      <c r="I27" s="316"/>
      <c r="J27" s="316"/>
      <c r="K27" s="316"/>
      <c r="L27" s="80" t="s">
        <v>160</v>
      </c>
      <c r="M27" s="316">
        <v>46112</v>
      </c>
      <c r="N27" s="316"/>
      <c r="O27" s="316"/>
      <c r="P27" s="316"/>
      <c r="Q27" s="316"/>
      <c r="R27" s="81" t="s">
        <v>161</v>
      </c>
      <c r="S27" s="81"/>
      <c r="T27" s="81"/>
      <c r="U27" s="81"/>
      <c r="V27" s="81"/>
      <c r="W27" s="38"/>
      <c r="X27" s="38"/>
      <c r="Y27" s="38"/>
      <c r="Z27" s="38"/>
      <c r="AA27" s="38"/>
      <c r="AB27" s="38"/>
      <c r="AC27" s="38"/>
      <c r="AD27" s="38"/>
      <c r="AE27" s="38"/>
      <c r="AF27" s="38"/>
      <c r="AG27" s="38"/>
      <c r="AH27" s="38"/>
      <c r="AI27" s="38"/>
      <c r="AJ27" s="38"/>
      <c r="AK27" s="38"/>
      <c r="AL27" s="38"/>
      <c r="AM27" s="38"/>
      <c r="AN27" s="38"/>
      <c r="AO27" s="38"/>
      <c r="AP27" s="38"/>
      <c r="AQ27" s="38"/>
      <c r="AR27" s="38"/>
    </row>
    <row r="28" spans="1:52" ht="15" customHeight="1" x14ac:dyDescent="0.4">
      <c r="A28" s="38"/>
      <c r="B28" s="229" t="s">
        <v>162</v>
      </c>
      <c r="C28" s="213" t="s">
        <v>130</v>
      </c>
      <c r="D28" s="214"/>
      <c r="E28" s="214"/>
      <c r="F28" s="204"/>
      <c r="G28" s="318" t="s">
        <v>163</v>
      </c>
      <c r="H28" s="321"/>
      <c r="I28" s="321"/>
      <c r="J28" s="321"/>
      <c r="K28" s="321"/>
      <c r="L28" s="322"/>
      <c r="M28" s="318" t="s">
        <v>249</v>
      </c>
      <c r="N28" s="214"/>
      <c r="O28" s="214"/>
      <c r="P28" s="204"/>
      <c r="Q28" s="213" t="s">
        <v>164</v>
      </c>
      <c r="R28" s="214"/>
      <c r="S28" s="214"/>
      <c r="T28" s="204"/>
      <c r="U28" s="326" t="s">
        <v>165</v>
      </c>
      <c r="V28" s="327"/>
      <c r="W28" s="327"/>
      <c r="X28" s="327"/>
      <c r="Y28" s="327"/>
      <c r="Z28" s="327"/>
      <c r="AA28" s="327"/>
      <c r="AB28" s="327"/>
      <c r="AC28" s="327"/>
      <c r="AD28" s="328"/>
      <c r="AE28" s="213" t="s">
        <v>166</v>
      </c>
      <c r="AF28" s="214"/>
      <c r="AG28" s="214"/>
      <c r="AH28" s="214"/>
      <c r="AI28" s="214"/>
      <c r="AJ28" s="43"/>
      <c r="AK28" s="43"/>
      <c r="AL28" s="43"/>
      <c r="AM28" s="82"/>
      <c r="AN28" s="281" t="s">
        <v>167</v>
      </c>
      <c r="AO28" s="282"/>
      <c r="AP28" s="282"/>
      <c r="AQ28" s="283"/>
      <c r="AR28" s="38"/>
      <c r="AT28" s="83"/>
    </row>
    <row r="29" spans="1:52" ht="15" customHeight="1" x14ac:dyDescent="0.4">
      <c r="A29" s="38"/>
      <c r="B29" s="230"/>
      <c r="C29" s="319"/>
      <c r="D29" s="320"/>
      <c r="E29" s="320"/>
      <c r="F29" s="308"/>
      <c r="G29" s="290"/>
      <c r="H29" s="291"/>
      <c r="I29" s="291"/>
      <c r="J29" s="291"/>
      <c r="K29" s="291"/>
      <c r="L29" s="292"/>
      <c r="M29" s="290"/>
      <c r="N29" s="320"/>
      <c r="O29" s="320"/>
      <c r="P29" s="308"/>
      <c r="Q29" s="323"/>
      <c r="R29" s="324"/>
      <c r="S29" s="324"/>
      <c r="T29" s="325"/>
      <c r="U29" s="84"/>
      <c r="V29" s="85"/>
      <c r="W29" s="86" t="str">
        <f>IF($C$5="✔","☑","")</f>
        <v/>
      </c>
      <c r="X29" s="85"/>
      <c r="Y29" s="86" t="e">
        <f>IF(#REF!="✔","☑","")</f>
        <v>#REF!</v>
      </c>
      <c r="Z29" s="85"/>
      <c r="AA29" s="85"/>
      <c r="AB29" s="86" t="str">
        <f>IF($C$9="✔","☑","")</f>
        <v>☑</v>
      </c>
      <c r="AC29" s="85"/>
      <c r="AD29" s="87"/>
      <c r="AE29" s="319"/>
      <c r="AF29" s="320"/>
      <c r="AG29" s="320"/>
      <c r="AH29" s="320"/>
      <c r="AI29" s="320"/>
      <c r="AJ29" s="38"/>
      <c r="AK29" s="38"/>
      <c r="AL29" s="38"/>
      <c r="AM29" s="56"/>
      <c r="AN29" s="284"/>
      <c r="AO29" s="285"/>
      <c r="AP29" s="285"/>
      <c r="AQ29" s="286"/>
      <c r="AR29" s="38"/>
      <c r="AT29" s="83"/>
    </row>
    <row r="30" spans="1:52" ht="15" customHeight="1" x14ac:dyDescent="0.4">
      <c r="A30" s="38"/>
      <c r="B30" s="230"/>
      <c r="C30" s="319"/>
      <c r="D30" s="320"/>
      <c r="E30" s="320"/>
      <c r="F30" s="308"/>
      <c r="G30" s="290"/>
      <c r="H30" s="291"/>
      <c r="I30" s="291"/>
      <c r="J30" s="291"/>
      <c r="K30" s="291"/>
      <c r="L30" s="292"/>
      <c r="M30" s="319"/>
      <c r="N30" s="320"/>
      <c r="O30" s="320"/>
      <c r="P30" s="308"/>
      <c r="Q30" s="287" t="s">
        <v>168</v>
      </c>
      <c r="R30" s="288"/>
      <c r="S30" s="288"/>
      <c r="T30" s="289"/>
      <c r="U30" s="290" t="s">
        <v>169</v>
      </c>
      <c r="V30" s="291"/>
      <c r="W30" s="291"/>
      <c r="X30" s="291"/>
      <c r="Y30" s="292"/>
      <c r="Z30" s="296" t="s">
        <v>250</v>
      </c>
      <c r="AA30" s="297"/>
      <c r="AB30" s="297"/>
      <c r="AC30" s="297"/>
      <c r="AD30" s="298"/>
      <c r="AE30" s="319"/>
      <c r="AF30" s="320"/>
      <c r="AG30" s="320"/>
      <c r="AH30" s="320"/>
      <c r="AI30" s="320"/>
      <c r="AJ30" s="213" t="s">
        <v>251</v>
      </c>
      <c r="AK30" s="214"/>
      <c r="AL30" s="214"/>
      <c r="AM30" s="204"/>
      <c r="AN30" s="290" t="s">
        <v>170</v>
      </c>
      <c r="AO30" s="291"/>
      <c r="AP30" s="291"/>
      <c r="AQ30" s="292"/>
      <c r="AR30" s="38"/>
      <c r="AT30" s="83"/>
      <c r="AU30" s="302" t="s">
        <v>171</v>
      </c>
      <c r="AV30" s="302"/>
      <c r="AW30" s="302"/>
      <c r="AX30" s="302"/>
      <c r="AY30" s="302"/>
      <c r="AZ30" s="302"/>
    </row>
    <row r="31" spans="1:52" ht="15" customHeight="1" x14ac:dyDescent="0.4">
      <c r="A31" s="38"/>
      <c r="B31" s="317"/>
      <c r="C31" s="215"/>
      <c r="D31" s="216"/>
      <c r="E31" s="216"/>
      <c r="F31" s="205"/>
      <c r="G31" s="293"/>
      <c r="H31" s="294"/>
      <c r="I31" s="294"/>
      <c r="J31" s="294"/>
      <c r="K31" s="294"/>
      <c r="L31" s="295"/>
      <c r="M31" s="215"/>
      <c r="N31" s="216"/>
      <c r="O31" s="216"/>
      <c r="P31" s="205"/>
      <c r="Q31" s="215"/>
      <c r="R31" s="216"/>
      <c r="S31" s="216"/>
      <c r="T31" s="205"/>
      <c r="U31" s="293"/>
      <c r="V31" s="294"/>
      <c r="W31" s="294"/>
      <c r="X31" s="294"/>
      <c r="Y31" s="295"/>
      <c r="Z31" s="299"/>
      <c r="AA31" s="300"/>
      <c r="AB31" s="300"/>
      <c r="AC31" s="300"/>
      <c r="AD31" s="301"/>
      <c r="AE31" s="215"/>
      <c r="AF31" s="216"/>
      <c r="AG31" s="216"/>
      <c r="AH31" s="216"/>
      <c r="AI31" s="216"/>
      <c r="AJ31" s="215"/>
      <c r="AK31" s="216"/>
      <c r="AL31" s="216"/>
      <c r="AM31" s="205"/>
      <c r="AN31" s="293"/>
      <c r="AO31" s="294"/>
      <c r="AP31" s="294"/>
      <c r="AQ31" s="295"/>
      <c r="AR31" s="38"/>
      <c r="AT31" s="83"/>
      <c r="AU31" s="302"/>
      <c r="AV31" s="302"/>
      <c r="AW31" s="302"/>
      <c r="AX31" s="302"/>
      <c r="AY31" s="302"/>
      <c r="AZ31" s="302"/>
    </row>
    <row r="32" spans="1:52" ht="15.75" customHeight="1" x14ac:dyDescent="0.4">
      <c r="A32" s="38"/>
      <c r="B32" s="229">
        <v>1</v>
      </c>
      <c r="C32" s="231"/>
      <c r="D32" s="232"/>
      <c r="E32" s="232"/>
      <c r="F32" s="233"/>
      <c r="G32" s="237" t="s">
        <v>172</v>
      </c>
      <c r="H32" s="238"/>
      <c r="I32" s="238"/>
      <c r="J32" s="238"/>
      <c r="K32" s="238"/>
      <c r="L32" s="239"/>
      <c r="M32" s="42"/>
      <c r="N32" s="43"/>
      <c r="O32" s="43"/>
      <c r="P32" s="43"/>
      <c r="Q32" s="240"/>
      <c r="R32" s="241"/>
      <c r="S32" s="241"/>
      <c r="T32" s="242"/>
      <c r="U32" s="249"/>
      <c r="V32" s="250"/>
      <c r="W32" s="250"/>
      <c r="X32" s="250"/>
      <c r="Y32" s="251"/>
      <c r="Z32" s="42"/>
      <c r="AA32" s="43"/>
      <c r="AB32" s="43"/>
      <c r="AC32" s="43"/>
      <c r="AD32" s="88"/>
      <c r="AE32" s="89" t="s">
        <v>173</v>
      </c>
      <c r="AF32" s="43"/>
      <c r="AG32" s="43"/>
      <c r="AH32" s="43"/>
      <c r="AI32" s="82"/>
      <c r="AJ32" s="303">
        <f>MIN(AF33,AF35,AF38)</f>
        <v>0</v>
      </c>
      <c r="AK32" s="304"/>
      <c r="AL32" s="304"/>
      <c r="AM32" s="204" t="s">
        <v>8</v>
      </c>
      <c r="AN32" s="309"/>
      <c r="AO32" s="310"/>
      <c r="AP32" s="310"/>
      <c r="AQ32" s="311"/>
      <c r="AR32" s="38"/>
    </row>
    <row r="33" spans="1:49" ht="15.75" customHeight="1" x14ac:dyDescent="0.4">
      <c r="A33" s="38"/>
      <c r="B33" s="230"/>
      <c r="C33" s="234"/>
      <c r="D33" s="235"/>
      <c r="E33" s="235"/>
      <c r="F33" s="236"/>
      <c r="G33" s="226"/>
      <c r="H33" s="227"/>
      <c r="I33" s="227"/>
      <c r="J33" s="227"/>
      <c r="K33" s="227"/>
      <c r="L33" s="228"/>
      <c r="M33" s="90" t="s">
        <v>174</v>
      </c>
      <c r="N33" s="38">
        <v>12</v>
      </c>
      <c r="O33" s="38" t="s">
        <v>175</v>
      </c>
      <c r="P33" s="91" t="s">
        <v>22</v>
      </c>
      <c r="Q33" s="243"/>
      <c r="R33" s="244"/>
      <c r="S33" s="244"/>
      <c r="T33" s="245"/>
      <c r="U33" s="92"/>
      <c r="V33" s="252">
        <f>V34*W35</f>
        <v>0</v>
      </c>
      <c r="W33" s="252"/>
      <c r="X33" s="252"/>
      <c r="Y33" s="56" t="s">
        <v>8</v>
      </c>
      <c r="Z33" s="90"/>
      <c r="AA33" s="315">
        <f>AA34*AB35</f>
        <v>0</v>
      </c>
      <c r="AB33" s="315"/>
      <c r="AC33" s="315"/>
      <c r="AD33" s="56" t="s">
        <v>8</v>
      </c>
      <c r="AE33" s="90"/>
      <c r="AF33" s="277">
        <f>IF(V33=0,0,ROUNDDOWN((V33-10000)/2,0))</f>
        <v>0</v>
      </c>
      <c r="AG33" s="277"/>
      <c r="AH33" s="277"/>
      <c r="AI33" s="56" t="s">
        <v>8</v>
      </c>
      <c r="AJ33" s="305"/>
      <c r="AK33" s="277"/>
      <c r="AL33" s="277"/>
      <c r="AM33" s="308"/>
      <c r="AN33" s="312"/>
      <c r="AO33" s="313"/>
      <c r="AP33" s="313"/>
      <c r="AQ33" s="314"/>
      <c r="AR33" s="38"/>
      <c r="AS33" s="40">
        <f>YEAR($AS$1)*12+MONTH($AS$1)-YEAR(G33)*12-MONTH(G33)
-IF(DAY(G33+1)=1,IF(DAY($AS$1+1)&gt;1,1),IF(AND(DAY($AS$1+1)&gt;1,
 DAY($AS$1)&lt;DAY(G33)),1))</f>
        <v>1515</v>
      </c>
      <c r="AU33" s="83" t="s">
        <v>176</v>
      </c>
      <c r="AV33" s="93">
        <f>MIN(N33,N34,N38,N39)</f>
        <v>12</v>
      </c>
      <c r="AW33" s="40" t="s">
        <v>177</v>
      </c>
    </row>
    <row r="34" spans="1:49" ht="15.75" customHeight="1" x14ac:dyDescent="0.4">
      <c r="A34" s="38"/>
      <c r="B34" s="230"/>
      <c r="C34" s="234"/>
      <c r="D34" s="235"/>
      <c r="E34" s="235"/>
      <c r="F34" s="236"/>
      <c r="G34" s="94"/>
      <c r="H34" s="95"/>
      <c r="I34" s="95"/>
      <c r="J34" s="95"/>
      <c r="K34" s="95"/>
      <c r="L34" s="96"/>
      <c r="M34" s="97" t="str">
        <f>IF(G33="","",IF($S$19="✔","（翌月払いのため",""))</f>
        <v/>
      </c>
      <c r="N34" s="98" t="str">
        <f>IF(G33="","",IF($S$19="✔",N33-1,""))</f>
        <v/>
      </c>
      <c r="O34" s="97" t="str">
        <f>IF(G33="","",IF($S$19="✔","ヶ月）",""))</f>
        <v/>
      </c>
      <c r="P34" s="99"/>
      <c r="Q34" s="246"/>
      <c r="R34" s="247"/>
      <c r="S34" s="247"/>
      <c r="T34" s="248"/>
      <c r="U34" s="100" t="s">
        <v>174</v>
      </c>
      <c r="V34" s="253"/>
      <c r="W34" s="253"/>
      <c r="X34" s="254" t="s">
        <v>178</v>
      </c>
      <c r="Y34" s="255"/>
      <c r="Z34" s="90" t="s">
        <v>159</v>
      </c>
      <c r="AA34" s="253"/>
      <c r="AB34" s="253"/>
      <c r="AC34" s="254" t="s">
        <v>178</v>
      </c>
      <c r="AD34" s="255"/>
      <c r="AE34" s="101" t="s">
        <v>179</v>
      </c>
      <c r="AF34" s="102"/>
      <c r="AG34" s="102"/>
      <c r="AH34" s="102"/>
      <c r="AI34" s="56"/>
      <c r="AJ34" s="305"/>
      <c r="AK34" s="277"/>
      <c r="AL34" s="277"/>
      <c r="AM34" s="308"/>
      <c r="AN34" s="312"/>
      <c r="AO34" s="313"/>
      <c r="AP34" s="313"/>
      <c r="AQ34" s="314"/>
      <c r="AR34" s="38"/>
      <c r="AU34" s="83" t="s">
        <v>180</v>
      </c>
      <c r="AV34" s="93">
        <f>IF(MIN(N33,N38,N34,N39)&gt;=73,72,MIN(N33,N38,N34,N39))</f>
        <v>12</v>
      </c>
      <c r="AW34" s="40" t="s">
        <v>175</v>
      </c>
    </row>
    <row r="35" spans="1:49" ht="15.75" customHeight="1" x14ac:dyDescent="0.4">
      <c r="A35" s="78"/>
      <c r="B35" s="230"/>
      <c r="C35" s="234"/>
      <c r="D35" s="235"/>
      <c r="E35" s="235"/>
      <c r="F35" s="236"/>
      <c r="G35" s="256" t="s">
        <v>181</v>
      </c>
      <c r="H35" s="257"/>
      <c r="I35" s="257"/>
      <c r="J35" s="257"/>
      <c r="K35" s="257"/>
      <c r="L35" s="258"/>
      <c r="M35" s="262" t="s">
        <v>182</v>
      </c>
      <c r="N35" s="263"/>
      <c r="O35" s="263"/>
      <c r="P35" s="264"/>
      <c r="Q35" s="267"/>
      <c r="R35" s="268"/>
      <c r="S35" s="268"/>
      <c r="T35" s="269"/>
      <c r="U35" s="103"/>
      <c r="V35" s="38"/>
      <c r="W35" s="137"/>
      <c r="X35" s="254" t="s">
        <v>183</v>
      </c>
      <c r="Y35" s="255"/>
      <c r="Z35" s="90"/>
      <c r="AA35" s="38"/>
      <c r="AB35" s="137"/>
      <c r="AC35" s="254" t="s">
        <v>183</v>
      </c>
      <c r="AD35" s="255"/>
      <c r="AE35" s="90"/>
      <c r="AF35" s="277">
        <f>ROUNDDOWN(AA33/2,0)</f>
        <v>0</v>
      </c>
      <c r="AG35" s="277"/>
      <c r="AH35" s="277"/>
      <c r="AI35" s="56" t="s">
        <v>8</v>
      </c>
      <c r="AJ35" s="305"/>
      <c r="AK35" s="277"/>
      <c r="AL35" s="277"/>
      <c r="AM35" s="308"/>
      <c r="AN35" s="312"/>
      <c r="AO35" s="313"/>
      <c r="AP35" s="313"/>
      <c r="AQ35" s="314"/>
      <c r="AR35" s="38"/>
      <c r="AU35" s="83" t="s">
        <v>184</v>
      </c>
      <c r="AV35" s="104">
        <f>IF(AV34&gt;=13,AV34-(AV34-12),AV34)-(AV33-AV34)</f>
        <v>12</v>
      </c>
      <c r="AW35" s="40" t="s">
        <v>175</v>
      </c>
    </row>
    <row r="36" spans="1:49" ht="15.75" customHeight="1" x14ac:dyDescent="0.4">
      <c r="A36" s="38"/>
      <c r="B36" s="221" t="s">
        <v>185</v>
      </c>
      <c r="C36" s="234"/>
      <c r="D36" s="235"/>
      <c r="E36" s="235"/>
      <c r="F36" s="236"/>
      <c r="G36" s="259"/>
      <c r="H36" s="260"/>
      <c r="I36" s="260"/>
      <c r="J36" s="260"/>
      <c r="K36" s="260"/>
      <c r="L36" s="261"/>
      <c r="M36" s="265"/>
      <c r="N36" s="212"/>
      <c r="O36" s="212"/>
      <c r="P36" s="266"/>
      <c r="Q36" s="270"/>
      <c r="R36" s="198"/>
      <c r="S36" s="198"/>
      <c r="T36" s="271"/>
      <c r="U36" s="90"/>
      <c r="V36" s="38"/>
      <c r="W36" s="38"/>
      <c r="X36" s="38"/>
      <c r="Y36" s="56"/>
      <c r="Z36" s="90"/>
      <c r="AA36" s="105"/>
      <c r="AB36" s="38"/>
      <c r="AC36" s="38"/>
      <c r="AD36" s="56"/>
      <c r="AE36" s="106" t="s">
        <v>186</v>
      </c>
      <c r="AF36" s="107"/>
      <c r="AG36" s="107"/>
      <c r="AH36" s="107"/>
      <c r="AI36" s="108"/>
      <c r="AJ36" s="305"/>
      <c r="AK36" s="277"/>
      <c r="AL36" s="277"/>
      <c r="AM36" s="308"/>
      <c r="AN36" s="139"/>
      <c r="AO36" s="140"/>
      <c r="AP36" s="140"/>
      <c r="AQ36" s="141"/>
      <c r="AR36" s="38"/>
      <c r="AU36" s="83" t="s">
        <v>187</v>
      </c>
      <c r="AV36" s="104">
        <f>IF(AV34=AV35,1,AV34-AV35+1)</f>
        <v>1</v>
      </c>
      <c r="AW36" s="40" t="s">
        <v>188</v>
      </c>
    </row>
    <row r="37" spans="1:49" ht="15.75" customHeight="1" x14ac:dyDescent="0.4">
      <c r="A37" s="38"/>
      <c r="B37" s="221"/>
      <c r="C37" s="234"/>
      <c r="D37" s="235"/>
      <c r="E37" s="235"/>
      <c r="F37" s="236"/>
      <c r="G37" s="259"/>
      <c r="H37" s="260"/>
      <c r="I37" s="260"/>
      <c r="J37" s="260"/>
      <c r="K37" s="260"/>
      <c r="L37" s="261"/>
      <c r="M37" s="265"/>
      <c r="N37" s="212"/>
      <c r="O37" s="212"/>
      <c r="P37" s="266"/>
      <c r="Q37" s="270"/>
      <c r="R37" s="198"/>
      <c r="S37" s="198"/>
      <c r="T37" s="271"/>
      <c r="U37" s="90"/>
      <c r="V37" s="38"/>
      <c r="W37" s="38"/>
      <c r="X37" s="38"/>
      <c r="Y37" s="56"/>
      <c r="Z37" s="90"/>
      <c r="AA37" s="38"/>
      <c r="AB37" s="38"/>
      <c r="AC37" s="38"/>
      <c r="AD37" s="56"/>
      <c r="AE37" s="106"/>
      <c r="AF37" s="107"/>
      <c r="AG37" s="107"/>
      <c r="AH37" s="107"/>
      <c r="AI37" s="108" t="str">
        <f>IF(AV38=0,"","×"&amp;AV38)</f>
        <v/>
      </c>
      <c r="AJ37" s="305"/>
      <c r="AK37" s="277"/>
      <c r="AL37" s="277"/>
      <c r="AM37" s="308"/>
      <c r="AN37" s="139"/>
      <c r="AO37" s="140"/>
      <c r="AP37" s="140"/>
      <c r="AQ37" s="141"/>
      <c r="AR37" s="38"/>
      <c r="AU37" s="83" t="s">
        <v>189</v>
      </c>
      <c r="AV37" s="104">
        <f>IF(AV36&gt;=25,IF(AV36&lt;=36,36-AV36+1,0),AV35)</f>
        <v>12</v>
      </c>
      <c r="AW37" s="40" t="s">
        <v>188</v>
      </c>
    </row>
    <row r="38" spans="1:49" ht="15.75" customHeight="1" x14ac:dyDescent="0.4">
      <c r="A38" s="38"/>
      <c r="B38" s="221"/>
      <c r="C38" s="222" t="s">
        <v>190</v>
      </c>
      <c r="D38" s="223"/>
      <c r="E38" s="224"/>
      <c r="F38" s="225"/>
      <c r="G38" s="226"/>
      <c r="H38" s="227"/>
      <c r="I38" s="227"/>
      <c r="J38" s="227"/>
      <c r="K38" s="227"/>
      <c r="L38" s="228"/>
      <c r="M38" s="90" t="s">
        <v>174</v>
      </c>
      <c r="N38" s="38" t="str">
        <f>IF(G38="","",DATEDIF(G38,$M$27,"m")+1)</f>
        <v/>
      </c>
      <c r="O38" s="38" t="s">
        <v>175</v>
      </c>
      <c r="P38" s="91" t="s">
        <v>22</v>
      </c>
      <c r="Q38" s="270"/>
      <c r="R38" s="198"/>
      <c r="S38" s="198"/>
      <c r="T38" s="271"/>
      <c r="U38" s="90"/>
      <c r="V38" s="138" t="s">
        <v>128</v>
      </c>
      <c r="W38" s="278" t="s">
        <v>191</v>
      </c>
      <c r="X38" s="279"/>
      <c r="Y38" s="280"/>
      <c r="Z38" s="90"/>
      <c r="AA38" s="38"/>
      <c r="AB38" s="38"/>
      <c r="AC38" s="38"/>
      <c r="AD38" s="56"/>
      <c r="AE38" s="90"/>
      <c r="AF38" s="113">
        <f>AV37*7500+AV38*5000</f>
        <v>90000</v>
      </c>
      <c r="AG38" s="56" t="s">
        <v>252</v>
      </c>
      <c r="AH38" s="114"/>
      <c r="AI38" s="56"/>
      <c r="AJ38" s="305"/>
      <c r="AK38" s="277"/>
      <c r="AL38" s="277"/>
      <c r="AM38" s="308"/>
      <c r="AN38" s="142"/>
      <c r="AO38" s="143"/>
      <c r="AP38" s="143"/>
      <c r="AQ38" s="144"/>
      <c r="AR38" s="38"/>
      <c r="AU38" s="83" t="s">
        <v>192</v>
      </c>
      <c r="AV38" s="104">
        <f>AV35-AV37</f>
        <v>0</v>
      </c>
      <c r="AW38" s="40" t="s">
        <v>188</v>
      </c>
    </row>
    <row r="39" spans="1:49" ht="15.75" customHeight="1" x14ac:dyDescent="0.4">
      <c r="A39" s="38"/>
      <c r="B39" s="138" t="s">
        <v>128</v>
      </c>
      <c r="C39" s="148"/>
      <c r="D39" s="149"/>
      <c r="E39" s="149"/>
      <c r="F39" s="150"/>
      <c r="G39" s="94"/>
      <c r="H39" s="95"/>
      <c r="I39" s="95"/>
      <c r="J39" s="95"/>
      <c r="K39" s="95"/>
      <c r="L39" s="96"/>
      <c r="M39" s="97" t="str">
        <f>IF(G38="","",IF($S$19="✔","（翌月払いのため",""))</f>
        <v/>
      </c>
      <c r="N39" s="98" t="str">
        <f>IF(G38="","",IF($S$19="✔",N38-1,""))</f>
        <v/>
      </c>
      <c r="O39" s="97" t="str">
        <f>IF(G38="","",IF($S$19="✔","ヶ月）",""))</f>
        <v/>
      </c>
      <c r="P39" s="99"/>
      <c r="Q39" s="272"/>
      <c r="R39" s="273"/>
      <c r="S39" s="273"/>
      <c r="T39" s="274"/>
      <c r="U39" s="70"/>
      <c r="V39" s="61"/>
      <c r="W39" s="61"/>
      <c r="X39" s="61"/>
      <c r="Y39" s="62"/>
      <c r="Z39" s="70"/>
      <c r="AA39" s="61"/>
      <c r="AB39" s="61"/>
      <c r="AC39" s="61"/>
      <c r="AD39" s="62"/>
      <c r="AE39" s="70"/>
      <c r="AF39" s="61"/>
      <c r="AG39" s="61"/>
      <c r="AH39" s="61"/>
      <c r="AI39" s="62"/>
      <c r="AJ39" s="306"/>
      <c r="AK39" s="307"/>
      <c r="AL39" s="307"/>
      <c r="AM39" s="205"/>
      <c r="AN39" s="145"/>
      <c r="AO39" s="146"/>
      <c r="AP39" s="146"/>
      <c r="AQ39" s="147"/>
      <c r="AR39" s="38"/>
    </row>
    <row r="40" spans="1:49" ht="15.75" customHeight="1" x14ac:dyDescent="0.4">
      <c r="A40" s="38"/>
      <c r="B40" s="229">
        <v>2</v>
      </c>
      <c r="C40" s="231"/>
      <c r="D40" s="232"/>
      <c r="E40" s="232"/>
      <c r="F40" s="233"/>
      <c r="G40" s="237" t="s">
        <v>193</v>
      </c>
      <c r="H40" s="238"/>
      <c r="I40" s="238"/>
      <c r="J40" s="238"/>
      <c r="K40" s="238"/>
      <c r="L40" s="239"/>
      <c r="M40" s="42"/>
      <c r="N40" s="43"/>
      <c r="O40" s="43"/>
      <c r="P40" s="43"/>
      <c r="Q40" s="240"/>
      <c r="R40" s="241"/>
      <c r="S40" s="241"/>
      <c r="T40" s="242"/>
      <c r="U40" s="249"/>
      <c r="V40" s="250"/>
      <c r="W40" s="250"/>
      <c r="X40" s="250"/>
      <c r="Y40" s="251"/>
      <c r="Z40" s="42"/>
      <c r="AA40" s="43"/>
      <c r="AB40" s="43"/>
      <c r="AC40" s="43"/>
      <c r="AD40" s="88"/>
      <c r="AE40" s="89" t="s">
        <v>194</v>
      </c>
      <c r="AF40" s="43"/>
      <c r="AG40" s="43"/>
      <c r="AH40" s="43"/>
      <c r="AI40" s="82"/>
      <c r="AJ40" s="200">
        <f>MIN(AF41,AF43,AF46)</f>
        <v>0</v>
      </c>
      <c r="AK40" s="201"/>
      <c r="AL40" s="201"/>
      <c r="AM40" s="204" t="s">
        <v>195</v>
      </c>
      <c r="AN40" s="309"/>
      <c r="AO40" s="310"/>
      <c r="AP40" s="310"/>
      <c r="AQ40" s="311"/>
      <c r="AR40" s="38"/>
    </row>
    <row r="41" spans="1:49" ht="15.75" customHeight="1" x14ac:dyDescent="0.4">
      <c r="A41" s="38"/>
      <c r="B41" s="230"/>
      <c r="C41" s="234"/>
      <c r="D41" s="235"/>
      <c r="E41" s="235"/>
      <c r="F41" s="236"/>
      <c r="G41" s="226"/>
      <c r="H41" s="227"/>
      <c r="I41" s="227"/>
      <c r="J41" s="227"/>
      <c r="K41" s="227"/>
      <c r="L41" s="228"/>
      <c r="M41" s="90" t="s">
        <v>196</v>
      </c>
      <c r="N41" s="38" t="str">
        <f>IF($G$41="","",DATEDIF(G41,$M$27,"m")+1)</f>
        <v/>
      </c>
      <c r="O41" s="38" t="s">
        <v>197</v>
      </c>
      <c r="P41" s="91" t="s">
        <v>198</v>
      </c>
      <c r="Q41" s="243"/>
      <c r="R41" s="244"/>
      <c r="S41" s="244"/>
      <c r="T41" s="245"/>
      <c r="U41" s="92"/>
      <c r="V41" s="252">
        <f>V42*W43</f>
        <v>0</v>
      </c>
      <c r="W41" s="252"/>
      <c r="X41" s="252"/>
      <c r="Y41" s="56" t="s">
        <v>195</v>
      </c>
      <c r="Z41" s="90"/>
      <c r="AA41" s="315">
        <f>AA42*AB43</f>
        <v>0</v>
      </c>
      <c r="AB41" s="315"/>
      <c r="AC41" s="315"/>
      <c r="AD41" s="56" t="s">
        <v>195</v>
      </c>
      <c r="AE41" s="90"/>
      <c r="AF41" s="277">
        <f>IF(V41=0,0,ROUNDDOWN((V41-10000)/2,0))</f>
        <v>0</v>
      </c>
      <c r="AG41" s="277"/>
      <c r="AH41" s="277"/>
      <c r="AI41" s="56" t="s">
        <v>195</v>
      </c>
      <c r="AJ41" s="367"/>
      <c r="AK41" s="315"/>
      <c r="AL41" s="315"/>
      <c r="AM41" s="308"/>
      <c r="AN41" s="312"/>
      <c r="AO41" s="313"/>
      <c r="AP41" s="313"/>
      <c r="AQ41" s="314"/>
      <c r="AR41" s="38"/>
      <c r="AS41" s="40">
        <f>YEAR($AS$1)*12+MONTH($AS$1)-YEAR(G41)*12-MONTH(G41)
-IF(DAY(G41+1)=1,IF(DAY($AS$1+1)&gt;1,1),IF(AND(DAY($AS$1+1)&gt;1,
 DAY($AS$1)&lt;DAY(G41)),1))</f>
        <v>1515</v>
      </c>
      <c r="AU41" s="83" t="s">
        <v>176</v>
      </c>
      <c r="AV41" s="93">
        <f>MIN(N41,N42,N46,N47)</f>
        <v>0</v>
      </c>
      <c r="AW41" s="40" t="s">
        <v>177</v>
      </c>
    </row>
    <row r="42" spans="1:49" ht="15.75" customHeight="1" x14ac:dyDescent="0.4">
      <c r="A42" s="38"/>
      <c r="B42" s="230"/>
      <c r="C42" s="234"/>
      <c r="D42" s="235"/>
      <c r="E42" s="235"/>
      <c r="F42" s="236"/>
      <c r="G42" s="94"/>
      <c r="H42" s="95"/>
      <c r="I42" s="95"/>
      <c r="J42" s="95"/>
      <c r="K42" s="95"/>
      <c r="L42" s="96"/>
      <c r="M42" s="97" t="str">
        <f>IF(G41="","",IF($S$19="✔","（翌月払いのため",""))</f>
        <v/>
      </c>
      <c r="N42" s="98" t="str">
        <f>IF(G41="","",IF($S$19="✔",N41-1,""))</f>
        <v/>
      </c>
      <c r="O42" s="97" t="str">
        <f>IF(G41="","",IF($S$19="✔","ヶ月）",""))</f>
        <v/>
      </c>
      <c r="P42" s="99"/>
      <c r="Q42" s="246"/>
      <c r="R42" s="247"/>
      <c r="S42" s="247"/>
      <c r="T42" s="248"/>
      <c r="U42" s="100" t="s">
        <v>196</v>
      </c>
      <c r="V42" s="253"/>
      <c r="W42" s="253"/>
      <c r="X42" s="254" t="s">
        <v>199</v>
      </c>
      <c r="Y42" s="255"/>
      <c r="Z42" s="90" t="s">
        <v>200</v>
      </c>
      <c r="AA42" s="253"/>
      <c r="AB42" s="253"/>
      <c r="AC42" s="254" t="s">
        <v>199</v>
      </c>
      <c r="AD42" s="255"/>
      <c r="AE42" s="101" t="s">
        <v>201</v>
      </c>
      <c r="AF42" s="102"/>
      <c r="AG42" s="102"/>
      <c r="AH42" s="102"/>
      <c r="AI42" s="56"/>
      <c r="AJ42" s="367"/>
      <c r="AK42" s="315"/>
      <c r="AL42" s="315"/>
      <c r="AM42" s="308"/>
      <c r="AN42" s="312"/>
      <c r="AO42" s="313"/>
      <c r="AP42" s="313"/>
      <c r="AQ42" s="314"/>
      <c r="AR42" s="38"/>
      <c r="AU42" s="83" t="s">
        <v>180</v>
      </c>
      <c r="AV42" s="93">
        <f>IF(MIN(N41,N46,N42,N47)&gt;=73,72,MIN(N41,N46,N42,N47))</f>
        <v>0</v>
      </c>
      <c r="AW42" s="40" t="s">
        <v>175</v>
      </c>
    </row>
    <row r="43" spans="1:49" ht="15.75" customHeight="1" x14ac:dyDescent="0.4">
      <c r="A43" s="78"/>
      <c r="B43" s="230"/>
      <c r="C43" s="234"/>
      <c r="D43" s="235"/>
      <c r="E43" s="235"/>
      <c r="F43" s="236"/>
      <c r="G43" s="256" t="s">
        <v>202</v>
      </c>
      <c r="H43" s="257"/>
      <c r="I43" s="257"/>
      <c r="J43" s="257"/>
      <c r="K43" s="257"/>
      <c r="L43" s="258"/>
      <c r="M43" s="262" t="s">
        <v>203</v>
      </c>
      <c r="N43" s="263"/>
      <c r="O43" s="263"/>
      <c r="P43" s="264"/>
      <c r="Q43" s="267"/>
      <c r="R43" s="268"/>
      <c r="S43" s="268"/>
      <c r="T43" s="269"/>
      <c r="U43" s="103"/>
      <c r="V43" s="38"/>
      <c r="W43" s="137"/>
      <c r="X43" s="254" t="s">
        <v>204</v>
      </c>
      <c r="Y43" s="255"/>
      <c r="Z43" s="90"/>
      <c r="AA43" s="38"/>
      <c r="AB43" s="137"/>
      <c r="AC43" s="254" t="s">
        <v>204</v>
      </c>
      <c r="AD43" s="255"/>
      <c r="AE43" s="90"/>
      <c r="AF43" s="277">
        <f>ROUNDDOWN(AA41/2,0)</f>
        <v>0</v>
      </c>
      <c r="AG43" s="277"/>
      <c r="AH43" s="277"/>
      <c r="AI43" s="56" t="s">
        <v>195</v>
      </c>
      <c r="AJ43" s="367"/>
      <c r="AK43" s="315"/>
      <c r="AL43" s="315"/>
      <c r="AM43" s="308"/>
      <c r="AN43" s="312"/>
      <c r="AO43" s="313"/>
      <c r="AP43" s="313"/>
      <c r="AQ43" s="314"/>
      <c r="AR43" s="38"/>
      <c r="AU43" s="83" t="s">
        <v>184</v>
      </c>
      <c r="AV43" s="104">
        <f>IF(AV42&gt;=13,AV42-(AV42-12),AV42)-(AV41-AV42)</f>
        <v>0</v>
      </c>
      <c r="AW43" s="40" t="s">
        <v>175</v>
      </c>
    </row>
    <row r="44" spans="1:49" ht="15.75" customHeight="1" x14ac:dyDescent="0.4">
      <c r="A44" s="38"/>
      <c r="B44" s="221" t="s">
        <v>205</v>
      </c>
      <c r="C44" s="234"/>
      <c r="D44" s="235"/>
      <c r="E44" s="235"/>
      <c r="F44" s="236"/>
      <c r="G44" s="259"/>
      <c r="H44" s="260"/>
      <c r="I44" s="260"/>
      <c r="J44" s="260"/>
      <c r="K44" s="260"/>
      <c r="L44" s="261"/>
      <c r="M44" s="265"/>
      <c r="N44" s="212"/>
      <c r="O44" s="212"/>
      <c r="P44" s="266"/>
      <c r="Q44" s="270"/>
      <c r="R44" s="198"/>
      <c r="S44" s="198"/>
      <c r="T44" s="271"/>
      <c r="U44" s="90"/>
      <c r="V44" s="38"/>
      <c r="W44" s="38"/>
      <c r="X44" s="38"/>
      <c r="Y44" s="56"/>
      <c r="Z44" s="90"/>
      <c r="AA44" s="38"/>
      <c r="AB44" s="38"/>
      <c r="AC44" s="38"/>
      <c r="AD44" s="56"/>
      <c r="AE44" s="101" t="s">
        <v>186</v>
      </c>
      <c r="AF44" s="107"/>
      <c r="AG44" s="107"/>
      <c r="AH44" s="107"/>
      <c r="AI44" s="108" t="str">
        <f>IF(AV45=0,"","×"&amp;AV45)</f>
        <v/>
      </c>
      <c r="AJ44" s="367"/>
      <c r="AK44" s="315"/>
      <c r="AL44" s="315"/>
      <c r="AM44" s="308"/>
      <c r="AN44" s="139"/>
      <c r="AO44" s="140"/>
      <c r="AP44" s="140"/>
      <c r="AQ44" s="141"/>
      <c r="AR44" s="38"/>
      <c r="AU44" s="83" t="s">
        <v>187</v>
      </c>
      <c r="AV44" s="104">
        <f>IF(AV42=AV43,1,AV42-AV43+1)</f>
        <v>1</v>
      </c>
      <c r="AW44" s="40" t="s">
        <v>188</v>
      </c>
    </row>
    <row r="45" spans="1:49" ht="13.9" customHeight="1" x14ac:dyDescent="0.4">
      <c r="A45" s="38"/>
      <c r="B45" s="221"/>
      <c r="C45" s="234"/>
      <c r="D45" s="235"/>
      <c r="E45" s="235"/>
      <c r="F45" s="236"/>
      <c r="G45" s="259"/>
      <c r="H45" s="260"/>
      <c r="I45" s="260"/>
      <c r="J45" s="260"/>
      <c r="K45" s="260"/>
      <c r="L45" s="261"/>
      <c r="M45" s="265"/>
      <c r="N45" s="212"/>
      <c r="O45" s="212"/>
      <c r="P45" s="266"/>
      <c r="Q45" s="270"/>
      <c r="R45" s="198"/>
      <c r="S45" s="198"/>
      <c r="T45" s="271"/>
      <c r="U45" s="90"/>
      <c r="V45" s="38"/>
      <c r="W45" s="38"/>
      <c r="X45" s="38"/>
      <c r="Y45" s="56"/>
      <c r="Z45" s="90"/>
      <c r="AA45" s="38"/>
      <c r="AB45" s="38"/>
      <c r="AC45" s="38"/>
      <c r="AD45" s="56"/>
      <c r="AE45" s="106"/>
      <c r="AF45" s="107"/>
      <c r="AG45" s="107"/>
      <c r="AH45" s="107"/>
      <c r="AI45" s="108" t="str">
        <f>IF(AV46=0,"","×"&amp;AV46)</f>
        <v/>
      </c>
      <c r="AJ45" s="367"/>
      <c r="AK45" s="315"/>
      <c r="AL45" s="315"/>
      <c r="AM45" s="308"/>
      <c r="AN45" s="139"/>
      <c r="AO45" s="140"/>
      <c r="AP45" s="140"/>
      <c r="AQ45" s="141"/>
      <c r="AR45" s="38"/>
      <c r="AU45" s="83" t="s">
        <v>189</v>
      </c>
      <c r="AV45" s="104">
        <f>IF(AV44&gt;=25,IF(AV44&lt;=36,36-AV44+1,0),AV43)</f>
        <v>0</v>
      </c>
      <c r="AW45" s="40" t="s">
        <v>188</v>
      </c>
    </row>
    <row r="46" spans="1:49" ht="15.75" customHeight="1" x14ac:dyDescent="0.4">
      <c r="A46" s="38"/>
      <c r="B46" s="221"/>
      <c r="C46" s="222" t="s">
        <v>206</v>
      </c>
      <c r="D46" s="223"/>
      <c r="E46" s="224"/>
      <c r="F46" s="225"/>
      <c r="G46" s="226"/>
      <c r="H46" s="227"/>
      <c r="I46" s="227"/>
      <c r="J46" s="227"/>
      <c r="K46" s="227"/>
      <c r="L46" s="228"/>
      <c r="M46" s="90" t="s">
        <v>196</v>
      </c>
      <c r="N46" s="38" t="str">
        <f>IF(G46="","",DATEDIF(G46,$M$27,"m")+1)</f>
        <v/>
      </c>
      <c r="O46" s="38" t="s">
        <v>197</v>
      </c>
      <c r="P46" s="91" t="s">
        <v>198</v>
      </c>
      <c r="Q46" s="270"/>
      <c r="R46" s="198"/>
      <c r="S46" s="198"/>
      <c r="T46" s="271"/>
      <c r="U46" s="90"/>
      <c r="V46" s="138" t="s">
        <v>128</v>
      </c>
      <c r="W46" s="78" t="s">
        <v>207</v>
      </c>
      <c r="X46" s="38"/>
      <c r="Y46" s="56"/>
      <c r="Z46" s="90"/>
      <c r="AA46" s="38"/>
      <c r="AB46" s="38"/>
      <c r="AC46" s="38"/>
      <c r="AD46" s="56"/>
      <c r="AE46" s="90"/>
      <c r="AF46" s="113">
        <f>AV45*7500+AV46*5000</f>
        <v>0</v>
      </c>
      <c r="AG46" s="56" t="s">
        <v>252</v>
      </c>
      <c r="AH46" s="114"/>
      <c r="AI46" s="56"/>
      <c r="AJ46" s="367"/>
      <c r="AK46" s="315"/>
      <c r="AL46" s="315"/>
      <c r="AM46" s="308"/>
      <c r="AN46" s="142"/>
      <c r="AO46" s="143"/>
      <c r="AP46" s="143"/>
      <c r="AQ46" s="144"/>
      <c r="AR46" s="38"/>
      <c r="AU46" s="83" t="s">
        <v>192</v>
      </c>
      <c r="AV46" s="104">
        <f>AV43-AV45</f>
        <v>0</v>
      </c>
      <c r="AW46" s="40" t="s">
        <v>188</v>
      </c>
    </row>
    <row r="47" spans="1:49" ht="15.75" customHeight="1" x14ac:dyDescent="0.4">
      <c r="A47" s="38"/>
      <c r="B47" s="138" t="s">
        <v>128</v>
      </c>
      <c r="C47" s="148"/>
      <c r="D47" s="149"/>
      <c r="E47" s="149"/>
      <c r="F47" s="150"/>
      <c r="G47" s="94"/>
      <c r="H47" s="95"/>
      <c r="I47" s="95"/>
      <c r="J47" s="95"/>
      <c r="K47" s="95"/>
      <c r="L47" s="96"/>
      <c r="M47" s="97" t="str">
        <f>IF(G46="","",IF($S$19="✔","（翌月払いのため",""))</f>
        <v/>
      </c>
      <c r="N47" s="98" t="str">
        <f>IF(G46="","",IF($S$19="✔",N46-1,""))</f>
        <v/>
      </c>
      <c r="O47" s="97" t="str">
        <f>IF(G46="","",IF($S$19="✔","ヶ月）",""))</f>
        <v/>
      </c>
      <c r="P47" s="99"/>
      <c r="Q47" s="272"/>
      <c r="R47" s="273"/>
      <c r="S47" s="273"/>
      <c r="T47" s="274"/>
      <c r="U47" s="70"/>
      <c r="V47" s="61"/>
      <c r="W47" s="61"/>
      <c r="X47" s="61"/>
      <c r="Y47" s="62"/>
      <c r="Z47" s="70"/>
      <c r="AA47" s="61"/>
      <c r="AB47" s="61"/>
      <c r="AC47" s="61"/>
      <c r="AD47" s="62"/>
      <c r="AE47" s="70"/>
      <c r="AF47" s="61"/>
      <c r="AG47" s="61"/>
      <c r="AH47" s="61"/>
      <c r="AI47" s="62"/>
      <c r="AJ47" s="202"/>
      <c r="AK47" s="203"/>
      <c r="AL47" s="203"/>
      <c r="AM47" s="205"/>
      <c r="AN47" s="145"/>
      <c r="AO47" s="146"/>
      <c r="AP47" s="146"/>
      <c r="AQ47" s="147"/>
      <c r="AR47" s="38"/>
    </row>
    <row r="48" spans="1:49" ht="15.75" customHeight="1" x14ac:dyDescent="0.4">
      <c r="A48" s="38"/>
      <c r="B48" s="229">
        <v>3</v>
      </c>
      <c r="C48" s="231"/>
      <c r="D48" s="232"/>
      <c r="E48" s="232"/>
      <c r="F48" s="233"/>
      <c r="G48" s="237" t="s">
        <v>193</v>
      </c>
      <c r="H48" s="238"/>
      <c r="I48" s="238"/>
      <c r="J48" s="238"/>
      <c r="K48" s="238"/>
      <c r="L48" s="239"/>
      <c r="M48" s="42"/>
      <c r="N48" s="43"/>
      <c r="O48" s="43"/>
      <c r="P48" s="43"/>
      <c r="Q48" s="240"/>
      <c r="R48" s="241"/>
      <c r="S48" s="241"/>
      <c r="T48" s="242"/>
      <c r="U48" s="249"/>
      <c r="V48" s="250"/>
      <c r="W48" s="250"/>
      <c r="X48" s="250"/>
      <c r="Y48" s="251"/>
      <c r="Z48" s="42"/>
      <c r="AA48" s="43"/>
      <c r="AB48" s="43"/>
      <c r="AC48" s="43"/>
      <c r="AD48" s="88"/>
      <c r="AE48" s="89" t="s">
        <v>194</v>
      </c>
      <c r="AF48" s="43"/>
      <c r="AG48" s="43"/>
      <c r="AH48" s="43"/>
      <c r="AI48" s="82"/>
      <c r="AJ48" s="200">
        <f>MIN(AF49,AF51,AF54)</f>
        <v>0</v>
      </c>
      <c r="AK48" s="201"/>
      <c r="AL48" s="201"/>
      <c r="AM48" s="204" t="s">
        <v>195</v>
      </c>
      <c r="AN48" s="309"/>
      <c r="AO48" s="310"/>
      <c r="AP48" s="310"/>
      <c r="AQ48" s="311"/>
      <c r="AR48" s="38"/>
    </row>
    <row r="49" spans="1:49" ht="15.75" customHeight="1" x14ac:dyDescent="0.4">
      <c r="A49" s="38"/>
      <c r="B49" s="230"/>
      <c r="C49" s="234"/>
      <c r="D49" s="235"/>
      <c r="E49" s="235"/>
      <c r="F49" s="236"/>
      <c r="G49" s="226"/>
      <c r="H49" s="227"/>
      <c r="I49" s="227"/>
      <c r="J49" s="227"/>
      <c r="K49" s="227"/>
      <c r="L49" s="228"/>
      <c r="M49" s="90" t="s">
        <v>196</v>
      </c>
      <c r="N49" s="38" t="str">
        <f>IF($G$49="","",DATEDIF(G49,$M$27,"m")+1)</f>
        <v/>
      </c>
      <c r="O49" s="38" t="s">
        <v>197</v>
      </c>
      <c r="P49" s="91" t="s">
        <v>198</v>
      </c>
      <c r="Q49" s="243"/>
      <c r="R49" s="244"/>
      <c r="S49" s="244"/>
      <c r="T49" s="245"/>
      <c r="U49" s="92"/>
      <c r="V49" s="252">
        <f>V50*W51</f>
        <v>0</v>
      </c>
      <c r="W49" s="252"/>
      <c r="X49" s="252"/>
      <c r="Y49" s="56" t="s">
        <v>195</v>
      </c>
      <c r="Z49" s="90"/>
      <c r="AA49" s="315">
        <f>AA50*AB51</f>
        <v>0</v>
      </c>
      <c r="AB49" s="315"/>
      <c r="AC49" s="315"/>
      <c r="AD49" s="56" t="s">
        <v>195</v>
      </c>
      <c r="AE49" s="90"/>
      <c r="AF49" s="277">
        <f>IF(V49=0,0,ROUNDDOWN((V49-10000)/2,0))</f>
        <v>0</v>
      </c>
      <c r="AG49" s="277"/>
      <c r="AH49" s="277"/>
      <c r="AI49" s="56" t="s">
        <v>195</v>
      </c>
      <c r="AJ49" s="367"/>
      <c r="AK49" s="315"/>
      <c r="AL49" s="315"/>
      <c r="AM49" s="308"/>
      <c r="AN49" s="312"/>
      <c r="AO49" s="313"/>
      <c r="AP49" s="313"/>
      <c r="AQ49" s="314"/>
      <c r="AR49" s="38"/>
      <c r="AS49" s="40">
        <f>YEAR($AS$1)*12+MONTH($AS$1)-YEAR(G49)*12-MONTH(G49)
-IF(DAY(G49+1)=1,IF(DAY($AS$1+1)&gt;1,1),IF(AND(DAY($AS$1+1)&gt;1,
 DAY($AS$1)&lt;DAY(G49)),1))</f>
        <v>1515</v>
      </c>
      <c r="AU49" s="83" t="s">
        <v>176</v>
      </c>
      <c r="AV49" s="93">
        <f>MIN(N49,N50,N54,N55)</f>
        <v>0</v>
      </c>
      <c r="AW49" s="40" t="s">
        <v>177</v>
      </c>
    </row>
    <row r="50" spans="1:49" ht="15.75" customHeight="1" x14ac:dyDescent="0.4">
      <c r="A50" s="38"/>
      <c r="B50" s="230"/>
      <c r="C50" s="234"/>
      <c r="D50" s="235"/>
      <c r="E50" s="235"/>
      <c r="F50" s="236"/>
      <c r="G50" s="94"/>
      <c r="H50" s="95"/>
      <c r="I50" s="95"/>
      <c r="J50" s="95"/>
      <c r="K50" s="95"/>
      <c r="L50" s="96"/>
      <c r="M50" s="97" t="str">
        <f>IF(G49="","",IF($S$19="✔","（翌月払いのため",""))</f>
        <v/>
      </c>
      <c r="N50" s="98" t="str">
        <f>IF(G49="","",IF($S$19="✔",N49-1,""))</f>
        <v/>
      </c>
      <c r="O50" s="97" t="str">
        <f>IF(G49="","",IF($S$19="✔","ヶ月）",""))</f>
        <v/>
      </c>
      <c r="P50" s="99"/>
      <c r="Q50" s="246"/>
      <c r="R50" s="247"/>
      <c r="S50" s="247"/>
      <c r="T50" s="248"/>
      <c r="U50" s="100" t="s">
        <v>196</v>
      </c>
      <c r="V50" s="253"/>
      <c r="W50" s="253"/>
      <c r="X50" s="254" t="s">
        <v>199</v>
      </c>
      <c r="Y50" s="255"/>
      <c r="Z50" s="90" t="s">
        <v>200</v>
      </c>
      <c r="AA50" s="253"/>
      <c r="AB50" s="253"/>
      <c r="AC50" s="254" t="s">
        <v>199</v>
      </c>
      <c r="AD50" s="255"/>
      <c r="AE50" s="101" t="s">
        <v>201</v>
      </c>
      <c r="AF50" s="102"/>
      <c r="AG50" s="102"/>
      <c r="AH50" s="102"/>
      <c r="AI50" s="56"/>
      <c r="AJ50" s="367"/>
      <c r="AK50" s="315"/>
      <c r="AL50" s="315"/>
      <c r="AM50" s="308"/>
      <c r="AN50" s="312"/>
      <c r="AO50" s="313"/>
      <c r="AP50" s="313"/>
      <c r="AQ50" s="314"/>
      <c r="AR50" s="38"/>
      <c r="AU50" s="83" t="s">
        <v>180</v>
      </c>
      <c r="AV50" s="93">
        <f>IF(MIN(N49,N54,N50,N55)&gt;=73,72,MIN(N49,N54,N50,N55))</f>
        <v>0</v>
      </c>
      <c r="AW50" s="40" t="s">
        <v>175</v>
      </c>
    </row>
    <row r="51" spans="1:49" ht="15.75" customHeight="1" x14ac:dyDescent="0.4">
      <c r="A51" s="78"/>
      <c r="B51" s="230"/>
      <c r="C51" s="234"/>
      <c r="D51" s="235"/>
      <c r="E51" s="235"/>
      <c r="F51" s="236"/>
      <c r="G51" s="256" t="s">
        <v>202</v>
      </c>
      <c r="H51" s="257"/>
      <c r="I51" s="257"/>
      <c r="J51" s="257"/>
      <c r="K51" s="257"/>
      <c r="L51" s="258"/>
      <c r="M51" s="262" t="s">
        <v>203</v>
      </c>
      <c r="N51" s="263"/>
      <c r="O51" s="263"/>
      <c r="P51" s="264"/>
      <c r="Q51" s="267"/>
      <c r="R51" s="268"/>
      <c r="S51" s="268"/>
      <c r="T51" s="269"/>
      <c r="U51" s="103"/>
      <c r="V51" s="38"/>
      <c r="W51" s="137"/>
      <c r="X51" s="254" t="s">
        <v>204</v>
      </c>
      <c r="Y51" s="255"/>
      <c r="Z51" s="90"/>
      <c r="AA51" s="38"/>
      <c r="AB51" s="137"/>
      <c r="AC51" s="254" t="s">
        <v>204</v>
      </c>
      <c r="AD51" s="255"/>
      <c r="AE51" s="90"/>
      <c r="AF51" s="277">
        <f>ROUNDDOWN(AA49/2,0)</f>
        <v>0</v>
      </c>
      <c r="AG51" s="277"/>
      <c r="AH51" s="277"/>
      <c r="AI51" s="56" t="s">
        <v>195</v>
      </c>
      <c r="AJ51" s="367"/>
      <c r="AK51" s="315"/>
      <c r="AL51" s="315"/>
      <c r="AM51" s="308"/>
      <c r="AN51" s="312"/>
      <c r="AO51" s="313"/>
      <c r="AP51" s="313"/>
      <c r="AQ51" s="314"/>
      <c r="AR51" s="38"/>
      <c r="AU51" s="83" t="s">
        <v>184</v>
      </c>
      <c r="AV51" s="104">
        <f>IF(AV50&gt;=13,AV50-(AV50-12),AV50)-(AV49-AV50)</f>
        <v>0</v>
      </c>
      <c r="AW51" s="40" t="s">
        <v>175</v>
      </c>
    </row>
    <row r="52" spans="1:49" ht="15.75" customHeight="1" x14ac:dyDescent="0.4">
      <c r="A52" s="38"/>
      <c r="B52" s="221" t="s">
        <v>205</v>
      </c>
      <c r="C52" s="234"/>
      <c r="D52" s="235"/>
      <c r="E52" s="235"/>
      <c r="F52" s="236"/>
      <c r="G52" s="259"/>
      <c r="H52" s="260"/>
      <c r="I52" s="260"/>
      <c r="J52" s="260"/>
      <c r="K52" s="260"/>
      <c r="L52" s="261"/>
      <c r="M52" s="265"/>
      <c r="N52" s="212"/>
      <c r="O52" s="212"/>
      <c r="P52" s="266"/>
      <c r="Q52" s="270"/>
      <c r="R52" s="198"/>
      <c r="S52" s="198"/>
      <c r="T52" s="271"/>
      <c r="U52" s="90"/>
      <c r="V52" s="38"/>
      <c r="W52" s="38"/>
      <c r="X52" s="38"/>
      <c r="Y52" s="56"/>
      <c r="Z52" s="90"/>
      <c r="AA52" s="38"/>
      <c r="AB52" s="38"/>
      <c r="AC52" s="38"/>
      <c r="AD52" s="56"/>
      <c r="AE52" s="106" t="s">
        <v>186</v>
      </c>
      <c r="AF52" s="107"/>
      <c r="AG52" s="107"/>
      <c r="AH52" s="107"/>
      <c r="AI52" s="108" t="str">
        <f>IF(AV53=0,"","×"&amp;AV53)</f>
        <v/>
      </c>
      <c r="AJ52" s="367"/>
      <c r="AK52" s="315"/>
      <c r="AL52" s="315"/>
      <c r="AM52" s="308"/>
      <c r="AN52" s="139"/>
      <c r="AO52" s="140"/>
      <c r="AP52" s="140"/>
      <c r="AQ52" s="141"/>
      <c r="AR52" s="38"/>
      <c r="AU52" s="83" t="s">
        <v>187</v>
      </c>
      <c r="AV52" s="104">
        <f>IF(AV50=AV51,1,AV50-AV51+1)</f>
        <v>1</v>
      </c>
      <c r="AW52" s="40" t="s">
        <v>188</v>
      </c>
    </row>
    <row r="53" spans="1:49" ht="13.9" customHeight="1" x14ac:dyDescent="0.4">
      <c r="A53" s="38"/>
      <c r="B53" s="221"/>
      <c r="C53" s="234"/>
      <c r="D53" s="235"/>
      <c r="E53" s="235"/>
      <c r="F53" s="236"/>
      <c r="G53" s="259"/>
      <c r="H53" s="260"/>
      <c r="I53" s="260"/>
      <c r="J53" s="260"/>
      <c r="K53" s="260"/>
      <c r="L53" s="261"/>
      <c r="M53" s="265"/>
      <c r="N53" s="212"/>
      <c r="O53" s="212"/>
      <c r="P53" s="266"/>
      <c r="Q53" s="270"/>
      <c r="R53" s="198"/>
      <c r="S53" s="198"/>
      <c r="T53" s="271"/>
      <c r="U53" s="90"/>
      <c r="V53" s="38"/>
      <c r="W53" s="38"/>
      <c r="X53" s="38"/>
      <c r="Y53" s="56"/>
      <c r="Z53" s="90"/>
      <c r="AA53" s="38"/>
      <c r="AB53" s="38"/>
      <c r="AC53" s="38"/>
      <c r="AD53" s="56"/>
      <c r="AE53" s="106"/>
      <c r="AF53" s="107"/>
      <c r="AG53" s="107"/>
      <c r="AH53" s="107"/>
      <c r="AI53" s="108" t="str">
        <f>IF(AV54=0,"","×"&amp;AV54)</f>
        <v/>
      </c>
      <c r="AJ53" s="367"/>
      <c r="AK53" s="315"/>
      <c r="AL53" s="315"/>
      <c r="AM53" s="308"/>
      <c r="AN53" s="139"/>
      <c r="AO53" s="140"/>
      <c r="AP53" s="140"/>
      <c r="AQ53" s="141"/>
      <c r="AR53" s="38"/>
      <c r="AU53" s="83" t="s">
        <v>189</v>
      </c>
      <c r="AV53" s="104">
        <f>IF(AV52&gt;=25,IF(AV52&lt;=36,36-AV52+1,0),AV51)</f>
        <v>0</v>
      </c>
      <c r="AW53" s="40" t="s">
        <v>188</v>
      </c>
    </row>
    <row r="54" spans="1:49" ht="15.75" customHeight="1" x14ac:dyDescent="0.4">
      <c r="A54" s="38"/>
      <c r="B54" s="275"/>
      <c r="C54" s="222" t="s">
        <v>206</v>
      </c>
      <c r="D54" s="223"/>
      <c r="E54" s="224"/>
      <c r="F54" s="276"/>
      <c r="G54" s="226"/>
      <c r="H54" s="227"/>
      <c r="I54" s="227"/>
      <c r="J54" s="227"/>
      <c r="K54" s="227"/>
      <c r="L54" s="228"/>
      <c r="M54" s="90" t="s">
        <v>196</v>
      </c>
      <c r="N54" s="38" t="str">
        <f>IF(G54="","",DATEDIF(G54,$M$27,"m")+1)</f>
        <v/>
      </c>
      <c r="O54" s="38" t="s">
        <v>197</v>
      </c>
      <c r="P54" s="91" t="s">
        <v>198</v>
      </c>
      <c r="Q54" s="270"/>
      <c r="R54" s="198"/>
      <c r="S54" s="198"/>
      <c r="T54" s="271"/>
      <c r="U54" s="90"/>
      <c r="V54" s="138" t="s">
        <v>128</v>
      </c>
      <c r="W54" s="78" t="s">
        <v>207</v>
      </c>
      <c r="X54" s="50"/>
      <c r="Y54" s="56"/>
      <c r="Z54" s="90"/>
      <c r="AA54" s="38"/>
      <c r="AB54" s="38"/>
      <c r="AC54" s="38"/>
      <c r="AD54" s="56"/>
      <c r="AE54" s="90"/>
      <c r="AF54" s="113">
        <f>AV53*7500+AV54*5000</f>
        <v>0</v>
      </c>
      <c r="AG54" s="56" t="s">
        <v>252</v>
      </c>
      <c r="AH54" s="114"/>
      <c r="AI54" s="56"/>
      <c r="AJ54" s="367"/>
      <c r="AK54" s="315"/>
      <c r="AL54" s="315"/>
      <c r="AM54" s="308"/>
      <c r="AN54" s="142"/>
      <c r="AO54" s="143"/>
      <c r="AP54" s="143"/>
      <c r="AQ54" s="144"/>
      <c r="AR54" s="38"/>
      <c r="AU54" s="83" t="s">
        <v>192</v>
      </c>
      <c r="AV54" s="104">
        <f>AV51-AV53</f>
        <v>0</v>
      </c>
      <c r="AW54" s="40" t="s">
        <v>188</v>
      </c>
    </row>
    <row r="55" spans="1:49" ht="15.75" customHeight="1" x14ac:dyDescent="0.4">
      <c r="A55" s="38"/>
      <c r="B55" s="138" t="s">
        <v>128</v>
      </c>
      <c r="C55" s="148"/>
      <c r="D55" s="149"/>
      <c r="E55" s="149"/>
      <c r="F55" s="150"/>
      <c r="G55" s="94"/>
      <c r="H55" s="95"/>
      <c r="I55" s="95"/>
      <c r="J55" s="95"/>
      <c r="K55" s="95"/>
      <c r="L55" s="96"/>
      <c r="M55" s="97" t="str">
        <f>IF(G54="","",IF($S$19="✔","（翌月払いのため",""))</f>
        <v/>
      </c>
      <c r="N55" s="98" t="str">
        <f>IF(G54="","",IF($S$19="✔",N54-1,""))</f>
        <v/>
      </c>
      <c r="O55" s="97" t="str">
        <f>IF(G54="","",IF($S$19="✔","ヶ月）",""))</f>
        <v/>
      </c>
      <c r="P55" s="99"/>
      <c r="Q55" s="272"/>
      <c r="R55" s="273"/>
      <c r="S55" s="273"/>
      <c r="T55" s="274"/>
      <c r="U55" s="70"/>
      <c r="V55" s="61"/>
      <c r="W55" s="61"/>
      <c r="X55" s="61"/>
      <c r="Y55" s="62"/>
      <c r="Z55" s="70"/>
      <c r="AA55" s="61"/>
      <c r="AB55" s="61"/>
      <c r="AC55" s="61"/>
      <c r="AD55" s="62"/>
      <c r="AE55" s="70"/>
      <c r="AF55" s="61"/>
      <c r="AG55" s="61"/>
      <c r="AH55" s="61"/>
      <c r="AI55" s="62"/>
      <c r="AJ55" s="202"/>
      <c r="AK55" s="203"/>
      <c r="AL55" s="203"/>
      <c r="AM55" s="205"/>
      <c r="AN55" s="145"/>
      <c r="AO55" s="146"/>
      <c r="AP55" s="146"/>
      <c r="AQ55" s="147"/>
      <c r="AR55" s="38"/>
    </row>
    <row r="56" spans="1:49" ht="14.25" customHeight="1" x14ac:dyDescent="0.4">
      <c r="A56" s="38"/>
      <c r="B56" s="213" t="s">
        <v>17</v>
      </c>
      <c r="C56" s="214"/>
      <c r="D56" s="214"/>
      <c r="E56" s="214"/>
      <c r="F56" s="204"/>
      <c r="G56" s="206"/>
      <c r="H56" s="207"/>
      <c r="I56" s="207"/>
      <c r="J56" s="207"/>
      <c r="K56" s="207"/>
      <c r="L56" s="208"/>
      <c r="M56" s="206"/>
      <c r="N56" s="207"/>
      <c r="O56" s="207"/>
      <c r="P56" s="208"/>
      <c r="Q56" s="206"/>
      <c r="R56" s="207"/>
      <c r="S56" s="207"/>
      <c r="T56" s="208"/>
      <c r="U56" s="217">
        <f>SUM(V33+V41+V49)</f>
        <v>0</v>
      </c>
      <c r="V56" s="218"/>
      <c r="W56" s="218"/>
      <c r="X56" s="218"/>
      <c r="Y56" s="204" t="s">
        <v>8</v>
      </c>
      <c r="Z56" s="200">
        <f>SUM(AA33+AA41+AA49)</f>
        <v>0</v>
      </c>
      <c r="AA56" s="201"/>
      <c r="AB56" s="201"/>
      <c r="AC56" s="201"/>
      <c r="AD56" s="204" t="s">
        <v>8</v>
      </c>
      <c r="AE56" s="206"/>
      <c r="AF56" s="207"/>
      <c r="AG56" s="207"/>
      <c r="AH56" s="207"/>
      <c r="AI56" s="208"/>
      <c r="AJ56" s="200">
        <f>SUM(AJ32:AL55)</f>
        <v>0</v>
      </c>
      <c r="AK56" s="201"/>
      <c r="AL56" s="201"/>
      <c r="AM56" s="204" t="s">
        <v>8</v>
      </c>
      <c r="AN56" s="206"/>
      <c r="AO56" s="207"/>
      <c r="AP56" s="207"/>
      <c r="AQ56" s="208"/>
      <c r="AR56" s="38"/>
    </row>
    <row r="57" spans="1:49" ht="14.25" customHeight="1" x14ac:dyDescent="0.4">
      <c r="A57" s="38"/>
      <c r="B57" s="215"/>
      <c r="C57" s="216"/>
      <c r="D57" s="216"/>
      <c r="E57" s="216"/>
      <c r="F57" s="205"/>
      <c r="G57" s="209"/>
      <c r="H57" s="210"/>
      <c r="I57" s="210"/>
      <c r="J57" s="210"/>
      <c r="K57" s="210"/>
      <c r="L57" s="211"/>
      <c r="M57" s="209"/>
      <c r="N57" s="210"/>
      <c r="O57" s="210"/>
      <c r="P57" s="211"/>
      <c r="Q57" s="209"/>
      <c r="R57" s="210"/>
      <c r="S57" s="210"/>
      <c r="T57" s="211"/>
      <c r="U57" s="219"/>
      <c r="V57" s="220"/>
      <c r="W57" s="220"/>
      <c r="X57" s="220"/>
      <c r="Y57" s="205"/>
      <c r="Z57" s="202"/>
      <c r="AA57" s="203"/>
      <c r="AB57" s="203"/>
      <c r="AC57" s="203"/>
      <c r="AD57" s="205"/>
      <c r="AE57" s="209"/>
      <c r="AF57" s="210"/>
      <c r="AG57" s="210"/>
      <c r="AH57" s="210"/>
      <c r="AI57" s="211"/>
      <c r="AJ57" s="202"/>
      <c r="AK57" s="203"/>
      <c r="AL57" s="203"/>
      <c r="AM57" s="205"/>
      <c r="AN57" s="209"/>
      <c r="AO57" s="210"/>
      <c r="AP57" s="210"/>
      <c r="AQ57" s="211"/>
      <c r="AR57" s="38"/>
    </row>
    <row r="58" spans="1:49" ht="21" customHeight="1" x14ac:dyDescent="0.4">
      <c r="A58" s="38"/>
      <c r="B58" s="127" t="s">
        <v>208</v>
      </c>
      <c r="C58" s="80"/>
      <c r="D58" s="80"/>
      <c r="E58" s="80"/>
      <c r="F58" s="80"/>
      <c r="G58" s="80"/>
      <c r="H58" s="80"/>
      <c r="I58" s="80"/>
      <c r="J58" s="80"/>
      <c r="K58" s="80"/>
      <c r="L58" s="128"/>
      <c r="M58" s="38"/>
      <c r="N58" s="38"/>
      <c r="O58" s="38"/>
      <c r="P58" s="38"/>
      <c r="Q58" s="129"/>
      <c r="R58" s="128"/>
      <c r="S58" s="80"/>
      <c r="T58" s="80"/>
      <c r="U58" s="80"/>
      <c r="V58" s="80"/>
      <c r="W58" s="80"/>
      <c r="X58" s="80"/>
      <c r="Y58" s="80"/>
      <c r="Z58" s="80"/>
      <c r="AA58" s="80"/>
      <c r="AB58" s="80"/>
      <c r="AC58" s="80"/>
      <c r="AD58" s="80"/>
      <c r="AE58" s="80"/>
      <c r="AF58" s="80"/>
      <c r="AG58" s="80"/>
      <c r="AH58" s="80"/>
      <c r="AI58" s="80"/>
      <c r="AJ58" s="38"/>
      <c r="AK58" s="38"/>
      <c r="AL58" s="38"/>
      <c r="AM58" s="38"/>
      <c r="AN58" s="80"/>
      <c r="AO58" s="80"/>
      <c r="AP58" s="80"/>
      <c r="AQ58" s="80"/>
      <c r="AR58" s="38"/>
    </row>
    <row r="59" spans="1:49" ht="13.5" customHeight="1" x14ac:dyDescent="0.4">
      <c r="A59" s="38"/>
      <c r="B59" s="212" t="s">
        <v>209</v>
      </c>
      <c r="C59" s="212"/>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38"/>
    </row>
    <row r="60" spans="1:49" ht="15" customHeight="1" x14ac:dyDescent="0.4">
      <c r="A60" s="38"/>
      <c r="B60" s="212"/>
      <c r="C60" s="212"/>
      <c r="D60" s="212"/>
      <c r="E60" s="212"/>
      <c r="F60" s="212"/>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2"/>
      <c r="AF60" s="212"/>
      <c r="AG60" s="212"/>
      <c r="AH60" s="212"/>
      <c r="AI60" s="212"/>
      <c r="AJ60" s="212"/>
      <c r="AK60" s="212"/>
      <c r="AL60" s="212"/>
      <c r="AM60" s="212"/>
      <c r="AN60" s="212"/>
      <c r="AO60" s="212"/>
      <c r="AP60" s="212"/>
      <c r="AQ60" s="212"/>
      <c r="AR60" s="38"/>
    </row>
    <row r="61" spans="1:49" ht="15" customHeight="1" x14ac:dyDescent="0.4">
      <c r="A61" s="38"/>
      <c r="B61" s="212"/>
      <c r="C61" s="212"/>
      <c r="D61" s="212"/>
      <c r="E61" s="212"/>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2"/>
      <c r="AK61" s="212"/>
      <c r="AL61" s="212"/>
      <c r="AM61" s="212"/>
      <c r="AN61" s="212"/>
      <c r="AO61" s="212"/>
      <c r="AP61" s="212"/>
      <c r="AQ61" s="212"/>
      <c r="AR61" s="38"/>
    </row>
    <row r="62" spans="1:49" ht="15" customHeight="1" x14ac:dyDescent="0.4">
      <c r="A62" s="38"/>
      <c r="B62" s="212"/>
      <c r="C62" s="212"/>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c r="AE62" s="212"/>
      <c r="AF62" s="212"/>
      <c r="AG62" s="212"/>
      <c r="AH62" s="212"/>
      <c r="AI62" s="212"/>
      <c r="AJ62" s="212"/>
      <c r="AK62" s="212"/>
      <c r="AL62" s="212"/>
      <c r="AM62" s="212"/>
      <c r="AN62" s="212"/>
      <c r="AO62" s="212"/>
      <c r="AP62" s="212"/>
      <c r="AQ62" s="212"/>
      <c r="AR62" s="38"/>
    </row>
  </sheetData>
  <mergeCells count="140">
    <mergeCell ref="B16:H16"/>
    <mergeCell ref="I16:T16"/>
    <mergeCell ref="U16:AQ16"/>
    <mergeCell ref="M3:AH3"/>
    <mergeCell ref="AI3:AQ3"/>
    <mergeCell ref="B5:B6"/>
    <mergeCell ref="C5:C6"/>
    <mergeCell ref="D5:L6"/>
    <mergeCell ref="B9:B11"/>
    <mergeCell ref="C9:C11"/>
    <mergeCell ref="D9:L11"/>
    <mergeCell ref="AC9:AC11"/>
    <mergeCell ref="AD9:AL11"/>
    <mergeCell ref="U17:W18"/>
    <mergeCell ref="X17:AQ18"/>
    <mergeCell ref="I18:L18"/>
    <mergeCell ref="M18:T18"/>
    <mergeCell ref="I19:L19"/>
    <mergeCell ref="M19:Q19"/>
    <mergeCell ref="S19:T19"/>
    <mergeCell ref="AM9:AM11"/>
    <mergeCell ref="P10:Q10"/>
    <mergeCell ref="P11:Q11"/>
    <mergeCell ref="F27:K27"/>
    <mergeCell ref="M27:Q27"/>
    <mergeCell ref="B28:B31"/>
    <mergeCell ref="C28:F31"/>
    <mergeCell ref="G28:L31"/>
    <mergeCell ref="M28:P31"/>
    <mergeCell ref="Q28:T29"/>
    <mergeCell ref="B17:H20"/>
    <mergeCell ref="I17:L17"/>
    <mergeCell ref="M17:T17"/>
    <mergeCell ref="U28:AD28"/>
    <mergeCell ref="AE28:AI31"/>
    <mergeCell ref="AN28:AQ29"/>
    <mergeCell ref="Q30:T31"/>
    <mergeCell ref="U30:Y31"/>
    <mergeCell ref="Z30:AD31"/>
    <mergeCell ref="AJ30:AM31"/>
    <mergeCell ref="AN30:AQ31"/>
    <mergeCell ref="U19:W20"/>
    <mergeCell ref="X19:AQ20"/>
    <mergeCell ref="M20:T20"/>
    <mergeCell ref="AU30:AZ31"/>
    <mergeCell ref="B32:B35"/>
    <mergeCell ref="C32:F37"/>
    <mergeCell ref="G32:L32"/>
    <mergeCell ref="Q32:T34"/>
    <mergeCell ref="U32:Y32"/>
    <mergeCell ref="AJ32:AL39"/>
    <mergeCell ref="AM32:AM39"/>
    <mergeCell ref="AN32:AQ33"/>
    <mergeCell ref="G33:L33"/>
    <mergeCell ref="AN34:AQ35"/>
    <mergeCell ref="G35:L37"/>
    <mergeCell ref="M35:P37"/>
    <mergeCell ref="Q35:T39"/>
    <mergeCell ref="X35:Y35"/>
    <mergeCell ref="AC35:AD35"/>
    <mergeCell ref="AF35:AH35"/>
    <mergeCell ref="V33:X33"/>
    <mergeCell ref="AA33:AC33"/>
    <mergeCell ref="AF33:AH33"/>
    <mergeCell ref="V34:W34"/>
    <mergeCell ref="X34:Y34"/>
    <mergeCell ref="AA34:AB34"/>
    <mergeCell ref="AC34:AD34"/>
    <mergeCell ref="B36:B38"/>
    <mergeCell ref="C38:D38"/>
    <mergeCell ref="E38:F38"/>
    <mergeCell ref="G38:L38"/>
    <mergeCell ref="W38:Y38"/>
    <mergeCell ref="B40:B43"/>
    <mergeCell ref="C40:F45"/>
    <mergeCell ref="G40:L40"/>
    <mergeCell ref="Q40:T42"/>
    <mergeCell ref="U40:Y40"/>
    <mergeCell ref="B44:B46"/>
    <mergeCell ref="C46:D46"/>
    <mergeCell ref="E46:F46"/>
    <mergeCell ref="AC42:AD42"/>
    <mergeCell ref="AN42:AQ43"/>
    <mergeCell ref="G43:L45"/>
    <mergeCell ref="M43:P45"/>
    <mergeCell ref="Q43:T47"/>
    <mergeCell ref="X43:Y43"/>
    <mergeCell ref="AC43:AD43"/>
    <mergeCell ref="AF43:AH43"/>
    <mergeCell ref="AJ40:AL47"/>
    <mergeCell ref="AM40:AM47"/>
    <mergeCell ref="AN40:AQ41"/>
    <mergeCell ref="G41:L41"/>
    <mergeCell ref="V41:X41"/>
    <mergeCell ref="AA41:AC41"/>
    <mergeCell ref="AF41:AH41"/>
    <mergeCell ref="V42:W42"/>
    <mergeCell ref="X42:Y42"/>
    <mergeCell ref="AA42:AB42"/>
    <mergeCell ref="G46:L46"/>
    <mergeCell ref="B48:B51"/>
    <mergeCell ref="C48:F53"/>
    <mergeCell ref="G48:L48"/>
    <mergeCell ref="B52:B54"/>
    <mergeCell ref="C54:D54"/>
    <mergeCell ref="E54:F54"/>
    <mergeCell ref="X50:Y50"/>
    <mergeCell ref="AA50:AB50"/>
    <mergeCell ref="AC50:AD50"/>
    <mergeCell ref="AN50:AQ51"/>
    <mergeCell ref="G51:L53"/>
    <mergeCell ref="M51:P53"/>
    <mergeCell ref="Q51:T55"/>
    <mergeCell ref="X51:Y51"/>
    <mergeCell ref="AC51:AD51"/>
    <mergeCell ref="AF51:AH51"/>
    <mergeCell ref="Q48:T50"/>
    <mergeCell ref="U48:Y48"/>
    <mergeCell ref="AJ48:AL55"/>
    <mergeCell ref="AM48:AM55"/>
    <mergeCell ref="AN48:AQ49"/>
    <mergeCell ref="G49:L49"/>
    <mergeCell ref="V49:X49"/>
    <mergeCell ref="AA49:AC49"/>
    <mergeCell ref="AF49:AH49"/>
    <mergeCell ref="V50:W50"/>
    <mergeCell ref="AN56:AQ57"/>
    <mergeCell ref="B59:AQ62"/>
    <mergeCell ref="Y56:Y57"/>
    <mergeCell ref="Z56:AC57"/>
    <mergeCell ref="AD56:AD57"/>
    <mergeCell ref="AE56:AI57"/>
    <mergeCell ref="AJ56:AL57"/>
    <mergeCell ref="AM56:AM57"/>
    <mergeCell ref="G54:L54"/>
    <mergeCell ref="B56:F57"/>
    <mergeCell ref="G56:L57"/>
    <mergeCell ref="M56:P57"/>
    <mergeCell ref="Q56:T57"/>
    <mergeCell ref="U56:X57"/>
  </mergeCells>
  <phoneticPr fontId="1"/>
  <dataValidations count="2">
    <dataValidation type="list" allowBlank="1" showInputMessage="1" showErrorMessage="1" errorTitle="入力確認" error="リストから選択してください。" sqref="C5:C6 C9:C11" xr:uid="{59A0FE0B-6482-414E-9FF1-CDE950796E26}">
      <formula1>"✔,　"</formula1>
    </dataValidation>
    <dataValidation type="list" allowBlank="1" showInputMessage="1" showErrorMessage="1" sqref="B39 B47 S19:T19 V54 V46 V38 O5:O6 B55" xr:uid="{D5CA938D-85DB-4F25-AB72-2BB39FCACB56}">
      <formula1>"✔,　"</formula1>
    </dataValidation>
  </dataValidations>
  <pageMargins left="0.7" right="0.7" top="0.75" bottom="0.75" header="0.3" footer="0.3"/>
  <pageSetup paperSize="9" scale="48"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BC114-B994-4825-AB74-3B3FB717E3FF}">
  <sheetPr>
    <tabColor theme="1"/>
  </sheetPr>
  <dimension ref="A1"/>
  <sheetViews>
    <sheetView workbookViewId="0">
      <selection activeCell="O23" sqref="O23"/>
    </sheetView>
  </sheetViews>
  <sheetFormatPr defaultRowHeight="18.75" x14ac:dyDescent="0.4"/>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8944B-DE10-43DE-865A-00AB383FB398}">
  <sheetPr>
    <tabColor rgb="FF00B0F0"/>
    <pageSetUpPr fitToPage="1"/>
  </sheetPr>
  <dimension ref="A1:I34"/>
  <sheetViews>
    <sheetView showZeros="0" tabSelected="1" zoomScaleNormal="100" workbookViewId="0">
      <pane ySplit="1" topLeftCell="A2" activePane="bottomLeft" state="frozen"/>
      <selection pane="bottomLeft" activeCell="R23" sqref="R23"/>
    </sheetView>
  </sheetViews>
  <sheetFormatPr defaultColWidth="9" defaultRowHeight="13.5" x14ac:dyDescent="0.4"/>
  <cols>
    <col min="1" max="1" width="10.375" style="40" customWidth="1"/>
    <col min="2" max="2" width="14.375" style="40" customWidth="1"/>
    <col min="3" max="3" width="9.375" style="40" customWidth="1"/>
    <col min="4" max="4" width="7.125" style="40" customWidth="1"/>
    <col min="5" max="5" width="9" style="40"/>
    <col min="6" max="6" width="1.875" style="40" customWidth="1"/>
    <col min="7" max="7" width="6.375" style="40" customWidth="1"/>
    <col min="8" max="8" width="9" style="40"/>
    <col min="9" max="9" width="18.5" style="40" customWidth="1"/>
    <col min="10" max="16384" width="9" style="40"/>
  </cols>
  <sheetData>
    <row r="1" spans="1:9" x14ac:dyDescent="0.4">
      <c r="A1" s="40" t="s">
        <v>290</v>
      </c>
      <c r="B1" s="40" t="s">
        <v>291</v>
      </c>
      <c r="I1" s="83"/>
    </row>
    <row r="3" spans="1:9" x14ac:dyDescent="0.4">
      <c r="G3" s="167"/>
      <c r="H3" s="167"/>
      <c r="I3" s="167"/>
    </row>
    <row r="4" spans="1:9" x14ac:dyDescent="0.4">
      <c r="G4" s="197" t="s">
        <v>48</v>
      </c>
      <c r="H4" s="197"/>
      <c r="I4" s="197"/>
    </row>
    <row r="5" spans="1:9" x14ac:dyDescent="0.4">
      <c r="A5" s="40" t="s">
        <v>6</v>
      </c>
    </row>
    <row r="6" spans="1:9" x14ac:dyDescent="0.4">
      <c r="A6" s="40" t="s">
        <v>253</v>
      </c>
    </row>
    <row r="8" spans="1:9" x14ac:dyDescent="0.4">
      <c r="F8" s="83" t="s">
        <v>10</v>
      </c>
      <c r="G8" s="168"/>
    </row>
    <row r="9" spans="1:9" ht="27" customHeight="1" x14ac:dyDescent="0.4">
      <c r="D9" s="196" t="s">
        <v>25</v>
      </c>
      <c r="E9" s="196"/>
      <c r="F9" s="169"/>
      <c r="G9" s="198"/>
      <c r="H9" s="198"/>
      <c r="I9" s="198"/>
    </row>
    <row r="10" spans="1:9" x14ac:dyDescent="0.4">
      <c r="D10" s="194" t="s">
        <v>26</v>
      </c>
      <c r="E10" s="194"/>
      <c r="F10" s="169"/>
      <c r="G10" s="192"/>
      <c r="H10" s="192"/>
      <c r="I10" s="192"/>
    </row>
    <row r="11" spans="1:9" x14ac:dyDescent="0.4">
      <c r="D11" s="194" t="s">
        <v>1</v>
      </c>
      <c r="E11" s="194"/>
      <c r="F11" s="169"/>
      <c r="G11" s="192"/>
      <c r="H11" s="192"/>
      <c r="I11" s="192"/>
    </row>
    <row r="12" spans="1:9" x14ac:dyDescent="0.4">
      <c r="D12" s="195" t="s">
        <v>27</v>
      </c>
      <c r="E12" s="194"/>
      <c r="F12" s="169"/>
      <c r="G12" s="199"/>
      <c r="H12" s="199"/>
      <c r="I12" s="199"/>
    </row>
    <row r="13" spans="1:9" x14ac:dyDescent="0.4">
      <c r="E13" s="169"/>
      <c r="F13" s="169"/>
    </row>
    <row r="14" spans="1:9" ht="13.5" customHeight="1" x14ac:dyDescent="0.4">
      <c r="D14" s="194" t="s">
        <v>24</v>
      </c>
      <c r="E14" s="194"/>
      <c r="F14" s="169"/>
      <c r="G14" s="192"/>
      <c r="H14" s="192"/>
      <c r="I14" s="192"/>
    </row>
    <row r="15" spans="1:9" ht="13.5" customHeight="1" x14ac:dyDescent="0.4">
      <c r="D15" s="194" t="s">
        <v>2</v>
      </c>
      <c r="E15" s="194"/>
      <c r="F15" s="169"/>
      <c r="G15" s="192"/>
      <c r="H15" s="192"/>
      <c r="I15" s="192"/>
    </row>
    <row r="16" spans="1:9" ht="13.5" customHeight="1" x14ac:dyDescent="0.4">
      <c r="D16" s="194" t="s">
        <v>3</v>
      </c>
      <c r="E16" s="194"/>
      <c r="F16" s="169"/>
      <c r="G16" s="193"/>
      <c r="H16" s="193"/>
      <c r="I16" s="193"/>
    </row>
    <row r="17" spans="1:9" x14ac:dyDescent="0.4">
      <c r="E17" s="169"/>
      <c r="F17" s="169"/>
    </row>
    <row r="18" spans="1:9" x14ac:dyDescent="0.4">
      <c r="E18" s="169"/>
      <c r="F18" s="169"/>
    </row>
    <row r="19" spans="1:9" ht="29.45" customHeight="1" x14ac:dyDescent="0.4">
      <c r="A19" s="493" t="s">
        <v>293</v>
      </c>
      <c r="B19" s="190"/>
      <c r="C19" s="190"/>
      <c r="D19" s="190"/>
      <c r="E19" s="190"/>
      <c r="F19" s="190"/>
      <c r="G19" s="190"/>
      <c r="H19" s="190"/>
      <c r="I19" s="190"/>
    </row>
    <row r="20" spans="1:9" x14ac:dyDescent="0.4">
      <c r="A20" s="171"/>
      <c r="B20" s="171"/>
      <c r="C20" s="171"/>
      <c r="D20" s="171"/>
      <c r="E20" s="171"/>
      <c r="F20" s="171"/>
      <c r="G20" s="171"/>
      <c r="H20" s="171"/>
      <c r="I20" s="171"/>
    </row>
    <row r="22" spans="1:9" ht="51" customHeight="1" x14ac:dyDescent="0.4">
      <c r="A22" s="476" t="s">
        <v>295</v>
      </c>
      <c r="B22" s="477"/>
      <c r="C22" s="477"/>
      <c r="D22" s="477"/>
      <c r="E22" s="477"/>
      <c r="F22" s="477"/>
      <c r="G22" s="477"/>
      <c r="H22" s="477"/>
      <c r="I22" s="477"/>
    </row>
    <row r="23" spans="1:9" x14ac:dyDescent="0.4">
      <c r="A23" s="190" t="s">
        <v>4</v>
      </c>
      <c r="B23" s="190"/>
      <c r="C23" s="190"/>
      <c r="D23" s="190"/>
      <c r="E23" s="190"/>
      <c r="F23" s="190"/>
      <c r="G23" s="190"/>
      <c r="H23" s="190"/>
      <c r="I23" s="190"/>
    </row>
    <row r="26" spans="1:9" ht="23.45" customHeight="1" thickBot="1" x14ac:dyDescent="0.45">
      <c r="A26" s="40" t="s">
        <v>292</v>
      </c>
      <c r="C26" s="178" t="s">
        <v>9</v>
      </c>
      <c r="D26" s="492"/>
      <c r="E26" s="492"/>
      <c r="F26" s="492"/>
      <c r="G26" s="179" t="s">
        <v>8</v>
      </c>
    </row>
    <row r="28" spans="1:9" ht="23.45" customHeight="1" x14ac:dyDescent="0.4">
      <c r="A28" s="176" t="s">
        <v>254</v>
      </c>
      <c r="C28" s="83"/>
    </row>
    <row r="29" spans="1:9" ht="21.6" customHeight="1" x14ac:dyDescent="0.4">
      <c r="B29" s="180" t="s">
        <v>255</v>
      </c>
      <c r="C29" s="491"/>
      <c r="D29" s="491"/>
      <c r="E29" s="491"/>
      <c r="F29" s="491"/>
    </row>
    <row r="30" spans="1:9" ht="21.6" customHeight="1" x14ac:dyDescent="0.4">
      <c r="B30" s="180" t="s">
        <v>256</v>
      </c>
      <c r="C30" s="491"/>
      <c r="D30" s="491"/>
      <c r="E30" s="491"/>
      <c r="F30" s="491"/>
    </row>
    <row r="31" spans="1:9" ht="21.6" customHeight="1" x14ac:dyDescent="0.4">
      <c r="B31" s="180" t="s">
        <v>257</v>
      </c>
      <c r="C31" s="491"/>
      <c r="D31" s="491"/>
      <c r="E31" s="491"/>
      <c r="F31" s="491"/>
    </row>
    <row r="32" spans="1:9" ht="21.6" customHeight="1" x14ac:dyDescent="0.4">
      <c r="B32" s="180" t="s">
        <v>258</v>
      </c>
      <c r="C32" s="491"/>
      <c r="D32" s="491"/>
      <c r="E32" s="491"/>
      <c r="F32" s="491"/>
    </row>
    <row r="33" spans="2:6" ht="21.6" customHeight="1" x14ac:dyDescent="0.4">
      <c r="B33" s="180" t="s">
        <v>260</v>
      </c>
      <c r="C33" s="491"/>
      <c r="D33" s="491"/>
      <c r="E33" s="491"/>
      <c r="F33" s="491"/>
    </row>
    <row r="34" spans="2:6" ht="20.100000000000001" customHeight="1" x14ac:dyDescent="0.4">
      <c r="B34" s="180" t="s">
        <v>259</v>
      </c>
      <c r="C34" s="491"/>
      <c r="D34" s="491"/>
      <c r="E34" s="491"/>
      <c r="F34" s="491"/>
    </row>
  </sheetData>
  <mergeCells count="25">
    <mergeCell ref="G4:I4"/>
    <mergeCell ref="G9:I9"/>
    <mergeCell ref="G10:I10"/>
    <mergeCell ref="G11:I11"/>
    <mergeCell ref="D9:E9"/>
    <mergeCell ref="D10:E10"/>
    <mergeCell ref="D11:E11"/>
    <mergeCell ref="A22:I22"/>
    <mergeCell ref="C30:F30"/>
    <mergeCell ref="C31:F31"/>
    <mergeCell ref="D12:E12"/>
    <mergeCell ref="G12:I12"/>
    <mergeCell ref="D16:E16"/>
    <mergeCell ref="G16:I16"/>
    <mergeCell ref="A23:I23"/>
    <mergeCell ref="G15:I15"/>
    <mergeCell ref="A19:I19"/>
    <mergeCell ref="G14:I14"/>
    <mergeCell ref="D14:E14"/>
    <mergeCell ref="D15:E15"/>
    <mergeCell ref="C32:F32"/>
    <mergeCell ref="C33:F33"/>
    <mergeCell ref="C34:F34"/>
    <mergeCell ref="D26:F26"/>
    <mergeCell ref="C29:F29"/>
  </mergeCells>
  <phoneticPr fontId="1"/>
  <conditionalFormatting sqref="A1:I27 A28:C34">
    <cfRule type="expression" dxfId="3" priority="4">
      <formula>_xlfn.ISFORMULA(A1)</formula>
    </cfRule>
  </conditionalFormatting>
  <conditionalFormatting sqref="A35:I36">
    <cfRule type="expression" dxfId="2" priority="7">
      <formula>_xlfn.ISFORMULA(A35)</formula>
    </cfRule>
  </conditionalFormatting>
  <conditionalFormatting sqref="D28:F28">
    <cfRule type="expression" dxfId="1" priority="5">
      <formula>_xlfn.ISFORMULA(D28)</formula>
    </cfRule>
  </conditionalFormatting>
  <conditionalFormatting sqref="G28:I34">
    <cfRule type="expression" dxfId="0" priority="6">
      <formula>_xlfn.ISFORMULA(G28)</formula>
    </cfRule>
  </conditionalFormatting>
  <dataValidations count="2">
    <dataValidation imeMode="disabled" allowBlank="1" showInputMessage="1" showErrorMessage="1" sqref="G12:I12 G16:I16 G8 D26:F26" xr:uid="{BB6F3AA1-EA3C-4FA9-BC2C-4B1E26F52789}"/>
    <dataValidation type="list" allowBlank="1" showInputMessage="1" showErrorMessage="1" sqref="C31:F31" xr:uid="{D7A96A27-CEDE-412D-9347-2EF91CA8BBBD}">
      <formula1>$J$31:$K$31</formula1>
    </dataValidation>
  </dataValidations>
  <pageMargins left="0.78740157480314965" right="0.78740157480314965" top="0.74803149606299213" bottom="0.74803149606299213" header="0.31496062992125984" footer="0.31496062992125984"/>
  <pageSetup paperSize="9" scale="91"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B3C44-322D-47BB-98C8-833A6070D807}">
  <sheetPr>
    <tabColor rgb="FF7030A0"/>
  </sheetPr>
  <dimension ref="A1:DQ3"/>
  <sheetViews>
    <sheetView showFormulas="1" workbookViewId="0"/>
  </sheetViews>
  <sheetFormatPr defaultColWidth="9" defaultRowHeight="18.75" x14ac:dyDescent="0.4"/>
  <cols>
    <col min="1" max="1" width="14.375" style="18" customWidth="1"/>
    <col min="2" max="2" width="15.25" style="18" customWidth="1"/>
    <col min="3" max="3" width="14.125" style="18" customWidth="1"/>
    <col min="4" max="4" width="14.5" style="18" customWidth="1"/>
    <col min="5" max="5" width="15.625" style="18" customWidth="1"/>
    <col min="6" max="6" width="12.75" style="18" customWidth="1"/>
    <col min="7" max="7" width="13.5" style="18" customWidth="1"/>
    <col min="8" max="8" width="13.625" style="18" customWidth="1"/>
    <col min="9" max="9" width="13.875" style="18" customWidth="1"/>
    <col min="10" max="10" width="14.375" style="18" customWidth="1"/>
    <col min="11" max="11" width="14.5" style="18" customWidth="1"/>
    <col min="12" max="12" width="13.25" style="18" customWidth="1"/>
    <col min="13" max="13" width="11.5" style="18" customWidth="1"/>
    <col min="14" max="14" width="14.375" style="18" customWidth="1"/>
    <col min="15" max="15" width="15.375" style="18" customWidth="1"/>
    <col min="16" max="16" width="13" style="18" customWidth="1"/>
    <col min="17" max="17" width="10.25" style="18" customWidth="1"/>
    <col min="18" max="19" width="16.125" style="18" bestFit="1" customWidth="1"/>
    <col min="20" max="20" width="10.125" style="18" customWidth="1"/>
    <col min="21" max="22" width="16.125" style="18" bestFit="1" customWidth="1"/>
    <col min="23" max="23" width="18.375" style="18" bestFit="1" customWidth="1"/>
    <col min="24" max="24" width="18.125" style="18" bestFit="1" customWidth="1"/>
    <col min="25" max="25" width="17.875" style="18" bestFit="1" customWidth="1"/>
    <col min="26" max="27" width="16.125" style="18" bestFit="1" customWidth="1"/>
    <col min="28" max="28" width="16.25" style="18" bestFit="1" customWidth="1"/>
    <col min="29" max="29" width="16.125" style="18" bestFit="1" customWidth="1"/>
    <col min="30" max="31" width="16.25" style="18" bestFit="1" customWidth="1"/>
    <col min="32" max="32" width="18.125" style="18" bestFit="1" customWidth="1"/>
    <col min="33" max="16384" width="9" style="18"/>
  </cols>
  <sheetData>
    <row r="1" spans="1:121" x14ac:dyDescent="0.4">
      <c r="A1" s="17" t="s">
        <v>49</v>
      </c>
      <c r="M1" s="21" t="s">
        <v>61</v>
      </c>
      <c r="AS1" s="23" t="s">
        <v>90</v>
      </c>
      <c r="BA1" s="24" t="s">
        <v>97</v>
      </c>
      <c r="BH1" s="26" t="s">
        <v>100</v>
      </c>
      <c r="BS1" s="29" t="s">
        <v>104</v>
      </c>
      <c r="CB1" s="31" t="s">
        <v>106</v>
      </c>
      <c r="CL1" s="34" t="s">
        <v>109</v>
      </c>
    </row>
    <row r="2" spans="1:121" x14ac:dyDescent="0.4">
      <c r="A2" s="18" t="s">
        <v>50</v>
      </c>
      <c r="B2" s="18" t="s">
        <v>51</v>
      </c>
      <c r="C2" s="18" t="s">
        <v>52</v>
      </c>
      <c r="D2" s="18" t="s">
        <v>12</v>
      </c>
      <c r="E2" s="18" t="s">
        <v>34</v>
      </c>
      <c r="F2" s="18" t="s">
        <v>53</v>
      </c>
      <c r="G2" s="18" t="s">
        <v>54</v>
      </c>
      <c r="H2" s="18" t="s">
        <v>55</v>
      </c>
      <c r="I2" s="18" t="s">
        <v>56</v>
      </c>
      <c r="J2" s="18" t="s">
        <v>57</v>
      </c>
      <c r="K2" s="18" t="s">
        <v>58</v>
      </c>
      <c r="L2" s="18" t="s">
        <v>59</v>
      </c>
      <c r="M2" s="18" t="s">
        <v>30</v>
      </c>
      <c r="N2" s="18" t="s">
        <v>62</v>
      </c>
      <c r="O2" s="18" t="s">
        <v>63</v>
      </c>
      <c r="P2" s="18" t="s">
        <v>64</v>
      </c>
      <c r="Q2" s="18" t="s">
        <v>62</v>
      </c>
      <c r="R2" s="18" t="s">
        <v>12</v>
      </c>
      <c r="S2" s="18" t="s">
        <v>65</v>
      </c>
      <c r="T2" s="18" t="s">
        <v>66</v>
      </c>
      <c r="U2" s="18" t="s">
        <v>67</v>
      </c>
      <c r="V2" s="18" t="s">
        <v>0</v>
      </c>
      <c r="W2" s="18" t="s">
        <v>68</v>
      </c>
      <c r="X2" s="18" t="s">
        <v>69</v>
      </c>
      <c r="Y2" s="18" t="s">
        <v>70</v>
      </c>
      <c r="Z2" s="18" t="s">
        <v>71</v>
      </c>
      <c r="AA2" s="22" t="s">
        <v>72</v>
      </c>
      <c r="AB2" s="18" t="s">
        <v>73</v>
      </c>
      <c r="AC2" s="18" t="s">
        <v>74</v>
      </c>
      <c r="AD2" s="18" t="s">
        <v>75</v>
      </c>
      <c r="AE2" s="18" t="s">
        <v>76</v>
      </c>
      <c r="AF2" s="18" t="s">
        <v>77</v>
      </c>
      <c r="AG2" s="18" t="s">
        <v>78</v>
      </c>
      <c r="AH2" s="18" t="s">
        <v>79</v>
      </c>
      <c r="AI2" s="18" t="s">
        <v>80</v>
      </c>
      <c r="AJ2" s="18" t="s">
        <v>81</v>
      </c>
      <c r="AK2" s="18" t="s">
        <v>82</v>
      </c>
      <c r="AL2" s="18" t="s">
        <v>83</v>
      </c>
      <c r="AM2" s="18" t="s">
        <v>84</v>
      </c>
      <c r="AN2" s="18" t="s">
        <v>85</v>
      </c>
      <c r="AO2" s="18" t="s">
        <v>86</v>
      </c>
      <c r="AP2" s="18" t="s">
        <v>87</v>
      </c>
      <c r="AQ2" s="18" t="s">
        <v>88</v>
      </c>
      <c r="AR2" s="18" t="s">
        <v>89</v>
      </c>
      <c r="AS2" s="18" t="s">
        <v>91</v>
      </c>
      <c r="AT2" s="18" t="s">
        <v>92</v>
      </c>
      <c r="AU2" s="18" t="s">
        <v>93</v>
      </c>
      <c r="AV2" s="18" t="s">
        <v>94</v>
      </c>
      <c r="AW2" s="18" t="s">
        <v>95</v>
      </c>
      <c r="AX2" s="18" t="s">
        <v>96</v>
      </c>
      <c r="AY2" s="18" t="s">
        <v>123</v>
      </c>
      <c r="AZ2" s="18" t="s">
        <v>124</v>
      </c>
      <c r="BA2" s="18" t="s">
        <v>91</v>
      </c>
      <c r="BB2" s="18" t="s">
        <v>92</v>
      </c>
      <c r="BC2" s="18" t="s">
        <v>23</v>
      </c>
      <c r="BD2" s="18" t="s">
        <v>94</v>
      </c>
      <c r="BE2" s="18" t="s">
        <v>98</v>
      </c>
      <c r="BF2" s="18" t="s">
        <v>96</v>
      </c>
      <c r="BG2" s="18" t="s">
        <v>99</v>
      </c>
      <c r="BH2" s="18" t="s">
        <v>50</v>
      </c>
      <c r="BI2" s="18" t="s">
        <v>51</v>
      </c>
      <c r="BJ2" s="18" t="s">
        <v>52</v>
      </c>
      <c r="BK2" s="18" t="s">
        <v>92</v>
      </c>
      <c r="BL2" s="18" t="s">
        <v>94</v>
      </c>
      <c r="BM2" s="18" t="s">
        <v>96</v>
      </c>
      <c r="BN2" s="18" t="s">
        <v>24</v>
      </c>
      <c r="BO2" s="18" t="s">
        <v>101</v>
      </c>
      <c r="BP2" s="18" t="s">
        <v>102</v>
      </c>
      <c r="BQ2" s="18" t="s">
        <v>103</v>
      </c>
      <c r="BR2" s="18" t="s">
        <v>59</v>
      </c>
      <c r="BS2" s="18" t="s">
        <v>50</v>
      </c>
      <c r="BT2" s="18" t="s">
        <v>91</v>
      </c>
      <c r="BU2" s="18" t="s">
        <v>92</v>
      </c>
      <c r="BV2" s="18" t="s">
        <v>94</v>
      </c>
      <c r="BW2" s="18" t="s">
        <v>96</v>
      </c>
      <c r="BX2" s="18" t="s">
        <v>24</v>
      </c>
      <c r="BY2" s="18" t="s">
        <v>101</v>
      </c>
      <c r="BZ2" s="18" t="s">
        <v>102</v>
      </c>
      <c r="CA2" s="18" t="s">
        <v>105</v>
      </c>
      <c r="CB2" s="18" t="s">
        <v>50</v>
      </c>
      <c r="CC2" s="18" t="s">
        <v>51</v>
      </c>
      <c r="CD2" s="18" t="s">
        <v>107</v>
      </c>
      <c r="CE2" s="18" t="s">
        <v>92</v>
      </c>
      <c r="CF2" s="18" t="s">
        <v>94</v>
      </c>
      <c r="CG2" s="18" t="s">
        <v>96</v>
      </c>
      <c r="CH2" s="18" t="s">
        <v>24</v>
      </c>
      <c r="CI2" s="18" t="s">
        <v>101</v>
      </c>
      <c r="CJ2" s="18" t="s">
        <v>102</v>
      </c>
      <c r="CK2" s="18" t="s">
        <v>108</v>
      </c>
      <c r="CL2" s="18" t="s">
        <v>110</v>
      </c>
      <c r="CM2" s="18" t="s">
        <v>111</v>
      </c>
      <c r="CN2" s="18" t="s">
        <v>112</v>
      </c>
      <c r="CO2" s="18" t="s">
        <v>111</v>
      </c>
      <c r="CP2" s="18" t="s">
        <v>113</v>
      </c>
      <c r="CQ2" s="18" t="s">
        <v>114</v>
      </c>
      <c r="CR2" s="18" t="s">
        <v>115</v>
      </c>
      <c r="CS2" s="18" t="s">
        <v>116</v>
      </c>
      <c r="CT2" s="18" t="s">
        <v>117</v>
      </c>
      <c r="CU2" s="18" t="s">
        <v>118</v>
      </c>
      <c r="CV2" s="18" t="s">
        <v>119</v>
      </c>
      <c r="CW2" s="18" t="s">
        <v>120</v>
      </c>
      <c r="CX2" s="18" t="s">
        <v>121</v>
      </c>
      <c r="CY2" s="18" t="s">
        <v>122</v>
      </c>
      <c r="CZ2" s="22" t="s">
        <v>72</v>
      </c>
      <c r="DA2" s="18" t="s">
        <v>73</v>
      </c>
      <c r="DB2" s="18" t="s">
        <v>74</v>
      </c>
      <c r="DC2" s="18" t="s">
        <v>75</v>
      </c>
      <c r="DD2" s="18" t="s">
        <v>76</v>
      </c>
      <c r="DE2" s="18" t="s">
        <v>77</v>
      </c>
      <c r="DF2" s="18" t="s">
        <v>78</v>
      </c>
      <c r="DG2" s="18" t="s">
        <v>79</v>
      </c>
      <c r="DH2" s="18" t="s">
        <v>80</v>
      </c>
      <c r="DI2" s="18" t="s">
        <v>81</v>
      </c>
      <c r="DJ2" s="18" t="s">
        <v>82</v>
      </c>
      <c r="DK2" s="18" t="s">
        <v>83</v>
      </c>
      <c r="DL2" s="18" t="s">
        <v>84</v>
      </c>
      <c r="DM2" s="18" t="s">
        <v>85</v>
      </c>
      <c r="DN2" s="18" t="s">
        <v>86</v>
      </c>
      <c r="DO2" s="18" t="s">
        <v>87</v>
      </c>
      <c r="DP2" s="18" t="s">
        <v>88</v>
      </c>
      <c r="DQ2" s="18" t="s">
        <v>89</v>
      </c>
    </row>
    <row r="3" spans="1:121" x14ac:dyDescent="0.4">
      <c r="A3" s="17">
        <f>'様式１（交付申請書）'!G3</f>
        <v>0</v>
      </c>
      <c r="B3" s="17" t="str">
        <f>'様式１（交付申請書）'!G4</f>
        <v>年月日</v>
      </c>
      <c r="C3" s="19" t="s">
        <v>60</v>
      </c>
      <c r="D3" s="17">
        <f>'様式１（交付申請書）'!G9</f>
        <v>0</v>
      </c>
      <c r="E3" s="17">
        <f>'様式１（交付申請書）'!G10</f>
        <v>0</v>
      </c>
      <c r="F3" s="17">
        <f>'様式１（交付申請書）'!G11</f>
        <v>0</v>
      </c>
      <c r="G3" s="17">
        <f>'様式１（交付申請書）'!G12</f>
        <v>0</v>
      </c>
      <c r="H3" s="17">
        <f>'様式１（交付申請書）'!G14</f>
        <v>0</v>
      </c>
      <c r="I3" s="17">
        <f>'様式１（交付申請書）'!G15</f>
        <v>0</v>
      </c>
      <c r="J3" s="19">
        <f>'様式１（交付申請書）'!G16</f>
        <v>0</v>
      </c>
      <c r="K3" s="17" t="e">
        <f>'様式１（交付申請書）'!#REF!</f>
        <v>#REF!</v>
      </c>
      <c r="L3" s="20">
        <f>'様式１（交付申請書）'!D30</f>
        <v>0</v>
      </c>
      <c r="M3" s="21" t="e">
        <f>#REF!</f>
        <v>#REF!</v>
      </c>
      <c r="N3" s="21" t="e">
        <f>#REF!</f>
        <v>#REF!</v>
      </c>
      <c r="O3" s="21" t="e">
        <f>#REF!</f>
        <v>#REF!</v>
      </c>
      <c r="P3" s="21" t="e">
        <f>#REF!</f>
        <v>#REF!</v>
      </c>
      <c r="Q3" s="21" t="e">
        <f>#REF!</f>
        <v>#REF!</v>
      </c>
      <c r="R3" s="21" t="e">
        <f>#REF!</f>
        <v>#REF!</v>
      </c>
      <c r="S3" s="21" t="e">
        <f>#REF!</f>
        <v>#REF!</v>
      </c>
      <c r="T3" s="21" t="e">
        <f>#REF!</f>
        <v>#REF!</v>
      </c>
      <c r="U3" s="21" t="e">
        <f>#REF!</f>
        <v>#REF!</v>
      </c>
      <c r="V3" s="21" t="e">
        <f>#REF!</f>
        <v>#REF!</v>
      </c>
      <c r="W3" s="21" t="e">
        <f>#REF!</f>
        <v>#REF!</v>
      </c>
      <c r="X3" s="21" t="e">
        <f>#REF!</f>
        <v>#REF!</v>
      </c>
      <c r="Y3" s="21" t="e">
        <f>#REF!</f>
        <v>#REF!</v>
      </c>
      <c r="Z3" s="21" t="e">
        <f>#REF!</f>
        <v>#REF!</v>
      </c>
      <c r="AA3" s="21" t="e">
        <f>#REF!</f>
        <v>#REF!</v>
      </c>
      <c r="AB3" s="21" t="e">
        <f>#REF!</f>
        <v>#REF!</v>
      </c>
      <c r="AC3" s="21" t="e">
        <f>#REF!</f>
        <v>#REF!</v>
      </c>
      <c r="AD3" s="21" t="e">
        <f>#REF!</f>
        <v>#REF!</v>
      </c>
      <c r="AE3" s="21" t="e">
        <f>#REF!</f>
        <v>#REF!</v>
      </c>
      <c r="AF3" s="21" t="e">
        <f>#REF!</f>
        <v>#REF!</v>
      </c>
      <c r="AG3" s="21" t="e">
        <f>#REF!</f>
        <v>#REF!</v>
      </c>
      <c r="AH3" s="21" t="e">
        <f>#REF!</f>
        <v>#REF!</v>
      </c>
      <c r="AI3" s="21" t="e">
        <f>#REF!</f>
        <v>#REF!</v>
      </c>
      <c r="AJ3" s="21" t="e">
        <f>#REF!</f>
        <v>#REF!</v>
      </c>
      <c r="AK3" s="21" t="e">
        <f>#REF!</f>
        <v>#REF!</v>
      </c>
      <c r="AL3" s="21" t="e">
        <f>#REF!</f>
        <v>#REF!</v>
      </c>
      <c r="AM3" s="21" t="e">
        <f>#REF!</f>
        <v>#REF!</v>
      </c>
      <c r="AN3" s="21" t="e">
        <f>#REF!</f>
        <v>#REF!</v>
      </c>
      <c r="AO3" s="21" t="e">
        <f>#REF!</f>
        <v>#REF!</v>
      </c>
      <c r="AP3" s="21" t="e">
        <f>#REF!</f>
        <v>#REF!</v>
      </c>
      <c r="AQ3" s="21" t="e">
        <f>#REF!</f>
        <v>#REF!</v>
      </c>
      <c r="AR3" s="21" t="e">
        <f>#REF!</f>
        <v>#REF!</v>
      </c>
      <c r="AS3" s="23" t="e">
        <f>#REF!</f>
        <v>#REF!</v>
      </c>
      <c r="AT3" s="23" t="e">
        <f>#REF!</f>
        <v>#REF!</v>
      </c>
      <c r="AU3" s="23" t="e">
        <f>#REF!</f>
        <v>#REF!</v>
      </c>
      <c r="AV3" s="23" t="e">
        <f>#REF!</f>
        <v>#REF!</v>
      </c>
      <c r="AW3" s="23" t="e">
        <f>#REF!</f>
        <v>#REF!</v>
      </c>
      <c r="AX3" s="23" t="e">
        <f>#REF!</f>
        <v>#REF!</v>
      </c>
      <c r="AY3" s="23" t="e">
        <f>#REF!</f>
        <v>#REF!</v>
      </c>
      <c r="AZ3" s="23" t="e">
        <f>#REF!</f>
        <v>#REF!</v>
      </c>
      <c r="BA3" s="24" t="e">
        <f>#REF!</f>
        <v>#REF!</v>
      </c>
      <c r="BB3" s="24" t="e">
        <f>#REF!</f>
        <v>#REF!</v>
      </c>
      <c r="BC3" s="24" t="e">
        <f>#REF!</f>
        <v>#REF!</v>
      </c>
      <c r="BD3" s="24" t="e">
        <f>#REF!</f>
        <v>#REF!</v>
      </c>
      <c r="BE3" s="24" t="e">
        <f>#REF!</f>
        <v>#REF!</v>
      </c>
      <c r="BF3" s="24" t="e">
        <f>#REF!</f>
        <v>#REF!</v>
      </c>
      <c r="BG3" s="25" t="e">
        <f>#REF!</f>
        <v>#REF!</v>
      </c>
      <c r="BH3" s="26">
        <f>'様式３（変更承認申請書）'!G3</f>
        <v>0</v>
      </c>
      <c r="BI3" s="26" t="str">
        <f>'様式３（変更承認申請書）'!G4</f>
        <v>年月日</v>
      </c>
      <c r="BJ3" s="27">
        <f>'様式３（変更承認申請書）'!G8</f>
        <v>0</v>
      </c>
      <c r="BK3" s="26">
        <f>'様式３（変更承認申請書）'!G9</f>
        <v>0</v>
      </c>
      <c r="BL3" s="26">
        <f>'様式３（変更承認申請書）'!G10</f>
        <v>0</v>
      </c>
      <c r="BM3" s="26">
        <f>'様式３（変更承認申請書）'!G11</f>
        <v>0</v>
      </c>
      <c r="BN3" s="26">
        <f>'様式３（変更承認申請書）'!G13</f>
        <v>0</v>
      </c>
      <c r="BO3" s="26">
        <f>'様式３（変更承認申請書）'!G14</f>
        <v>0</v>
      </c>
      <c r="BP3" s="27" t="s">
        <v>125</v>
      </c>
      <c r="BQ3" s="26">
        <f>'様式３（変更承認申請書）'!C28</f>
        <v>0</v>
      </c>
      <c r="BR3" s="28">
        <f>'様式３（変更承認申請書）'!D31</f>
        <v>0</v>
      </c>
      <c r="BS3" s="29">
        <f>'様式４（中止廃止承認申請書）'!G3</f>
        <v>0</v>
      </c>
      <c r="BT3" s="30">
        <f>'様式４（中止廃止承認申請書）'!G8</f>
        <v>0</v>
      </c>
      <c r="BU3" s="29">
        <f>'様式４（中止廃止承認申請書）'!G9</f>
        <v>0</v>
      </c>
      <c r="BV3" s="29">
        <f>'様式４（中止廃止承認申請書）'!G10</f>
        <v>0</v>
      </c>
      <c r="BW3" s="29">
        <f>'様式４（中止廃止承認申請書）'!G11</f>
        <v>0</v>
      </c>
      <c r="BX3" s="29">
        <f>'様式４（中止廃止承認申請書）'!G13</f>
        <v>0</v>
      </c>
      <c r="BY3" s="29">
        <f>'様式４（中止廃止承認申請書）'!G14</f>
        <v>0</v>
      </c>
      <c r="BZ3" s="30">
        <f>'様式４（中止廃止承認申請書）'!G15</f>
        <v>0</v>
      </c>
      <c r="CA3" s="29">
        <f>'様式４（中止廃止承認申請書）'!C28</f>
        <v>0</v>
      </c>
      <c r="CB3" s="31">
        <f>'様式6（交付請求書）'!G3</f>
        <v>0</v>
      </c>
      <c r="CC3" s="31" t="str">
        <f>'様式6（交付請求書）'!G4</f>
        <v>年月日</v>
      </c>
      <c r="CD3" s="32" t="s">
        <v>126</v>
      </c>
      <c r="CE3" s="31">
        <f>'様式6（交付請求書）'!G9</f>
        <v>0</v>
      </c>
      <c r="CF3" s="31">
        <f>'様式6（交付請求書）'!G10</f>
        <v>0</v>
      </c>
      <c r="CG3" s="31">
        <f>'様式6（交付請求書）'!G11</f>
        <v>0</v>
      </c>
      <c r="CH3" s="31">
        <f>'様式6（交付請求書）'!G13</f>
        <v>0</v>
      </c>
      <c r="CI3" s="31">
        <f>'様式6（交付請求書）'!G14</f>
        <v>0</v>
      </c>
      <c r="CJ3" s="32" t="s">
        <v>127</v>
      </c>
      <c r="CK3" s="33">
        <f>'様式6（交付請求書）'!D28</f>
        <v>0</v>
      </c>
      <c r="CL3" s="34" t="e">
        <f>#REF!</f>
        <v>#REF!</v>
      </c>
      <c r="CM3" s="34" t="e">
        <f>#REF!</f>
        <v>#REF!</v>
      </c>
      <c r="CN3" s="34" t="e">
        <f>#REF!</f>
        <v>#REF!</v>
      </c>
      <c r="CO3" s="34" t="e">
        <f>#REF!</f>
        <v>#REF!</v>
      </c>
      <c r="CP3" s="34" t="e">
        <f>#REF!</f>
        <v>#REF!</v>
      </c>
      <c r="CQ3" s="34" t="e">
        <f>#REF!</f>
        <v>#REF!</v>
      </c>
      <c r="CR3" s="34" t="e">
        <f>#REF!</f>
        <v>#REF!</v>
      </c>
      <c r="CS3" s="34" t="e">
        <f>#REF!</f>
        <v>#REF!</v>
      </c>
      <c r="CT3" s="34" t="e">
        <f>#REF!</f>
        <v>#REF!</v>
      </c>
      <c r="CU3" s="34" t="e">
        <f>#REF!</f>
        <v>#REF!</v>
      </c>
      <c r="CV3" s="34" t="e">
        <f>#REF!</f>
        <v>#REF!</v>
      </c>
      <c r="CW3" s="34" t="e">
        <f>#REF!</f>
        <v>#REF!</v>
      </c>
      <c r="CX3" s="34" t="e">
        <f>#REF!</f>
        <v>#REF!</v>
      </c>
      <c r="CY3" s="34" t="e">
        <f>#REF!</f>
        <v>#REF!</v>
      </c>
      <c r="CZ3" s="34" t="e">
        <f>#REF!</f>
        <v>#REF!</v>
      </c>
      <c r="DA3" s="34" t="e">
        <f>#REF!</f>
        <v>#REF!</v>
      </c>
      <c r="DB3" s="34" t="e">
        <f>#REF!</f>
        <v>#REF!</v>
      </c>
      <c r="DC3" s="34" t="e">
        <f>#REF!</f>
        <v>#REF!</v>
      </c>
      <c r="DD3" s="34" t="e">
        <f>#REF!</f>
        <v>#REF!</v>
      </c>
      <c r="DE3" s="34" t="e">
        <f>#REF!</f>
        <v>#REF!</v>
      </c>
      <c r="DF3" s="34" t="e">
        <f>#REF!</f>
        <v>#REF!</v>
      </c>
      <c r="DG3" s="34" t="e">
        <f>#REF!</f>
        <v>#REF!</v>
      </c>
      <c r="DH3" s="34" t="e">
        <f>#REF!</f>
        <v>#REF!</v>
      </c>
      <c r="DI3" s="34" t="e">
        <f>#REF!</f>
        <v>#REF!</v>
      </c>
      <c r="DJ3" s="34" t="e">
        <f>#REF!</f>
        <v>#REF!</v>
      </c>
      <c r="DK3" s="34" t="e">
        <f>#REF!</f>
        <v>#REF!</v>
      </c>
      <c r="DL3" s="34" t="e">
        <f>#REF!</f>
        <v>#REF!</v>
      </c>
      <c r="DM3" s="34" t="e">
        <f>#REF!</f>
        <v>#REF!</v>
      </c>
      <c r="DN3" s="34" t="e">
        <f>#REF!</f>
        <v>#REF!</v>
      </c>
      <c r="DO3" s="34" t="e">
        <f>#REF!</f>
        <v>#REF!</v>
      </c>
      <c r="DP3" s="34" t="e">
        <f>#REF!</f>
        <v>#REF!</v>
      </c>
      <c r="DQ3" s="34" t="e">
        <f>#REF!</f>
        <v>#REF!</v>
      </c>
    </row>
  </sheetData>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F18E5-FA22-4424-BA79-B7D51B764799}">
  <dimension ref="B2:F8"/>
  <sheetViews>
    <sheetView workbookViewId="0">
      <selection activeCell="G2" sqref="G2"/>
    </sheetView>
  </sheetViews>
  <sheetFormatPr defaultRowHeight="18.75" x14ac:dyDescent="0.4"/>
  <sheetData>
    <row r="2" spans="2:6" x14ac:dyDescent="0.4">
      <c r="B2" s="1" t="s">
        <v>13</v>
      </c>
      <c r="C2" s="1" t="s">
        <v>18</v>
      </c>
      <c r="D2" s="1" t="s">
        <v>15</v>
      </c>
      <c r="F2" s="1" t="s">
        <v>28</v>
      </c>
    </row>
    <row r="3" spans="2:6" x14ac:dyDescent="0.4">
      <c r="B3" s="1" t="s">
        <v>31</v>
      </c>
      <c r="C3" s="1" t="s">
        <v>32</v>
      </c>
      <c r="D3" s="1" t="s">
        <v>16</v>
      </c>
      <c r="F3" s="1" t="s">
        <v>29</v>
      </c>
    </row>
    <row r="4" spans="2:6" x14ac:dyDescent="0.4">
      <c r="B4" s="1" t="s">
        <v>14</v>
      </c>
      <c r="C4" s="1"/>
      <c r="D4" s="1" t="s">
        <v>33</v>
      </c>
    </row>
    <row r="5" spans="2:6" x14ac:dyDescent="0.4">
      <c r="B5" s="1" t="s">
        <v>35</v>
      </c>
      <c r="C5" s="1"/>
      <c r="D5" s="1"/>
    </row>
    <row r="7" spans="2:6" x14ac:dyDescent="0.4">
      <c r="B7" s="1" t="s">
        <v>46</v>
      </c>
    </row>
    <row r="8" spans="2:6" x14ac:dyDescent="0.4">
      <c r="B8" s="1" t="s">
        <v>36</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30F87-8CBA-496E-8A49-04F8134EA120}">
  <sheetPr>
    <tabColor theme="1"/>
  </sheetPr>
  <dimension ref="A1"/>
  <sheetViews>
    <sheetView workbookViewId="0">
      <selection activeCell="F21" sqref="F21"/>
    </sheetView>
  </sheetViews>
  <sheetFormatPr defaultRowHeight="18.75" x14ac:dyDescent="0.4"/>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DCA00-E79A-4FB5-85C6-48B847421D1F}">
  <sheetPr>
    <tabColor theme="9" tint="0.79998168889431442"/>
  </sheetPr>
  <dimension ref="A1:J37"/>
  <sheetViews>
    <sheetView showZeros="0" zoomScale="85" zoomScaleNormal="85" workbookViewId="0">
      <pane ySplit="1" topLeftCell="A11" activePane="bottomLeft" state="frozen"/>
      <selection activeCell="O11" sqref="O11"/>
      <selection pane="bottomLeft" activeCell="M37" sqref="M37"/>
    </sheetView>
  </sheetViews>
  <sheetFormatPr defaultColWidth="9" defaultRowHeight="13.5" x14ac:dyDescent="0.4"/>
  <cols>
    <col min="1" max="1" width="17.625" style="40" customWidth="1"/>
    <col min="2" max="2" width="7.875" style="40" customWidth="1"/>
    <col min="3" max="3" width="9.375" style="40" customWidth="1"/>
    <col min="4" max="4" width="7.125" style="40" customWidth="1"/>
    <col min="5" max="5" width="9" style="40"/>
    <col min="6" max="6" width="1.875" style="40" customWidth="1"/>
    <col min="7" max="7" width="7" style="40" customWidth="1"/>
    <col min="8" max="9" width="9" style="40"/>
    <col min="10" max="10" width="0.125" style="40" customWidth="1"/>
    <col min="11" max="16384" width="9" style="40"/>
  </cols>
  <sheetData>
    <row r="1" spans="1:10" x14ac:dyDescent="0.4">
      <c r="A1" s="40" t="s">
        <v>280</v>
      </c>
      <c r="I1" s="83"/>
    </row>
    <row r="3" spans="1:10" x14ac:dyDescent="0.4">
      <c r="G3" s="167"/>
      <c r="H3" s="167"/>
      <c r="I3" s="167"/>
      <c r="J3" s="40">
        <f>IF(G4="年月日",0,IF(G4="",0,1))</f>
        <v>0</v>
      </c>
    </row>
    <row r="4" spans="1:10" x14ac:dyDescent="0.4">
      <c r="G4" s="197" t="s">
        <v>48</v>
      </c>
      <c r="H4" s="197"/>
      <c r="I4" s="197"/>
      <c r="J4" s="40">
        <f>IF(G8="",0,1)</f>
        <v>0</v>
      </c>
    </row>
    <row r="5" spans="1:10" x14ac:dyDescent="0.4">
      <c r="A5" s="40" t="s">
        <v>6</v>
      </c>
      <c r="J5" s="40">
        <f>IF(G9="",0,1)</f>
        <v>0</v>
      </c>
    </row>
    <row r="6" spans="1:10" x14ac:dyDescent="0.4">
      <c r="A6" s="40" t="s">
        <v>253</v>
      </c>
      <c r="J6" s="40">
        <f>IF(G12="",1,IF(G10="",0,1))</f>
        <v>1</v>
      </c>
    </row>
    <row r="7" spans="1:10" x14ac:dyDescent="0.4">
      <c r="J7" s="40">
        <f>IF(G11="",0,1)</f>
        <v>0</v>
      </c>
    </row>
    <row r="8" spans="1:10" x14ac:dyDescent="0.4">
      <c r="F8" s="83" t="s">
        <v>10</v>
      </c>
      <c r="G8" s="168"/>
      <c r="J8" s="40">
        <f>IF(G14="",0,1)</f>
        <v>0</v>
      </c>
    </row>
    <row r="9" spans="1:10" ht="27" customHeight="1" x14ac:dyDescent="0.4">
      <c r="D9" s="196" t="s">
        <v>25</v>
      </c>
      <c r="E9" s="196"/>
      <c r="F9" s="169"/>
      <c r="G9" s="198"/>
      <c r="H9" s="198"/>
      <c r="I9" s="198"/>
      <c r="J9" s="40">
        <f>IF(G15="",0,1)</f>
        <v>0</v>
      </c>
    </row>
    <row r="10" spans="1:10" x14ac:dyDescent="0.4">
      <c r="D10" s="194" t="s">
        <v>26</v>
      </c>
      <c r="E10" s="194"/>
      <c r="F10" s="169"/>
      <c r="G10" s="192"/>
      <c r="H10" s="192"/>
      <c r="I10" s="192"/>
      <c r="J10" s="40">
        <f>IF(G16="",0,1)</f>
        <v>0</v>
      </c>
    </row>
    <row r="11" spans="1:10" x14ac:dyDescent="0.4">
      <c r="D11" s="194" t="s">
        <v>1</v>
      </c>
      <c r="E11" s="194"/>
      <c r="F11" s="169"/>
      <c r="G11" s="192"/>
      <c r="H11" s="192"/>
      <c r="I11" s="192"/>
      <c r="J11" s="40">
        <f>IF(G11="",0,1)</f>
        <v>0</v>
      </c>
    </row>
    <row r="12" spans="1:10" x14ac:dyDescent="0.4">
      <c r="D12" s="195" t="s">
        <v>27</v>
      </c>
      <c r="E12" s="194"/>
      <c r="F12" s="169"/>
      <c r="G12" s="199"/>
      <c r="H12" s="199"/>
      <c r="I12" s="199"/>
    </row>
    <row r="13" spans="1:10" x14ac:dyDescent="0.4">
      <c r="E13" s="169"/>
      <c r="F13" s="169"/>
    </row>
    <row r="14" spans="1:10" ht="13.5" customHeight="1" x14ac:dyDescent="0.4">
      <c r="D14" s="194" t="s">
        <v>24</v>
      </c>
      <c r="E14" s="194"/>
      <c r="F14" s="169"/>
      <c r="G14" s="192"/>
      <c r="H14" s="192"/>
      <c r="I14" s="192"/>
    </row>
    <row r="15" spans="1:10" ht="13.5" customHeight="1" x14ac:dyDescent="0.4">
      <c r="D15" s="194" t="s">
        <v>2</v>
      </c>
      <c r="E15" s="194"/>
      <c r="F15" s="169"/>
      <c r="G15" s="192"/>
      <c r="H15" s="192"/>
      <c r="I15" s="192"/>
    </row>
    <row r="16" spans="1:10" ht="13.5" customHeight="1" x14ac:dyDescent="0.4">
      <c r="D16" s="194" t="s">
        <v>3</v>
      </c>
      <c r="E16" s="194"/>
      <c r="F16" s="169"/>
      <c r="G16" s="193"/>
      <c r="H16" s="193"/>
      <c r="I16" s="193"/>
    </row>
    <row r="17" spans="1:9" x14ac:dyDescent="0.4">
      <c r="E17" s="169"/>
      <c r="F17" s="169"/>
    </row>
    <row r="18" spans="1:9" x14ac:dyDescent="0.4">
      <c r="E18" s="169"/>
      <c r="F18" s="169"/>
    </row>
    <row r="19" spans="1:9" ht="29.45" customHeight="1" x14ac:dyDescent="0.4">
      <c r="A19" s="187" t="s">
        <v>270</v>
      </c>
      <c r="B19" s="186"/>
      <c r="C19" s="186"/>
      <c r="D19" s="186"/>
      <c r="E19" s="186"/>
      <c r="F19" s="186"/>
      <c r="G19" s="186"/>
      <c r="H19" s="186"/>
      <c r="I19" s="186"/>
    </row>
    <row r="20" spans="1:9" x14ac:dyDescent="0.4">
      <c r="A20" s="171"/>
      <c r="B20" s="171"/>
      <c r="C20" s="171"/>
      <c r="D20" s="171"/>
      <c r="E20" s="171"/>
      <c r="F20" s="171"/>
      <c r="G20" s="171"/>
      <c r="H20" s="171"/>
      <c r="I20" s="171"/>
    </row>
    <row r="22" spans="1:9" ht="67.5" customHeight="1" x14ac:dyDescent="0.4">
      <c r="A22" s="188" t="s">
        <v>272</v>
      </c>
      <c r="B22" s="189"/>
      <c r="C22" s="189"/>
      <c r="D22" s="189"/>
      <c r="E22" s="189"/>
      <c r="F22" s="189"/>
      <c r="G22" s="189"/>
      <c r="H22" s="189"/>
      <c r="I22" s="189"/>
    </row>
    <row r="23" spans="1:9" ht="13.5" customHeight="1" x14ac:dyDescent="0.4">
      <c r="A23" s="172"/>
      <c r="B23" s="173"/>
      <c r="C23" s="173"/>
      <c r="D23" s="173"/>
      <c r="E23" s="173"/>
      <c r="F23" s="173"/>
      <c r="G23" s="173"/>
      <c r="H23" s="173"/>
      <c r="I23" s="173"/>
    </row>
    <row r="25" spans="1:9" x14ac:dyDescent="0.4">
      <c r="A25" s="190" t="s">
        <v>4</v>
      </c>
      <c r="B25" s="190"/>
      <c r="C25" s="190"/>
      <c r="D25" s="190"/>
      <c r="E25" s="190"/>
      <c r="F25" s="190"/>
      <c r="G25" s="190"/>
      <c r="H25" s="190"/>
      <c r="I25" s="190"/>
    </row>
    <row r="26" spans="1:9" x14ac:dyDescent="0.4">
      <c r="A26" s="171"/>
      <c r="B26" s="171"/>
      <c r="C26" s="171"/>
      <c r="D26" s="171"/>
      <c r="E26" s="171"/>
      <c r="F26" s="171"/>
      <c r="G26" s="171"/>
      <c r="H26" s="171"/>
      <c r="I26" s="171"/>
    </row>
    <row r="30" spans="1:9" ht="25.5" customHeight="1" x14ac:dyDescent="0.4">
      <c r="A30" s="174" t="s">
        <v>269</v>
      </c>
      <c r="C30" s="83" t="s">
        <v>9</v>
      </c>
      <c r="D30" s="191"/>
      <c r="E30" s="191"/>
      <c r="F30" s="191"/>
      <c r="G30" s="40" t="s">
        <v>8</v>
      </c>
    </row>
    <row r="33" spans="1:1" x14ac:dyDescent="0.4">
      <c r="A33" s="175" t="s">
        <v>131</v>
      </c>
    </row>
    <row r="35" spans="1:1" x14ac:dyDescent="0.4">
      <c r="A35" s="40" t="s">
        <v>271</v>
      </c>
    </row>
    <row r="36" spans="1:1" s="1" customFormat="1" x14ac:dyDescent="0.4">
      <c r="A36" s="40" t="s">
        <v>306</v>
      </c>
    </row>
    <row r="37" spans="1:1" s="1" customFormat="1" x14ac:dyDescent="0.4">
      <c r="A37" s="40" t="s">
        <v>305</v>
      </c>
    </row>
  </sheetData>
  <mergeCells count="19">
    <mergeCell ref="D12:E12"/>
    <mergeCell ref="D9:E9"/>
    <mergeCell ref="D10:E10"/>
    <mergeCell ref="D11:E11"/>
    <mergeCell ref="G4:I4"/>
    <mergeCell ref="G9:I9"/>
    <mergeCell ref="G10:I10"/>
    <mergeCell ref="G11:I11"/>
    <mergeCell ref="G12:I12"/>
    <mergeCell ref="A19:I19"/>
    <mergeCell ref="A22:I22"/>
    <mergeCell ref="A25:I25"/>
    <mergeCell ref="D30:F30"/>
    <mergeCell ref="G14:I14"/>
    <mergeCell ref="G15:I15"/>
    <mergeCell ref="G16:I16"/>
    <mergeCell ref="D16:E16"/>
    <mergeCell ref="D14:E14"/>
    <mergeCell ref="D15:E15"/>
  </mergeCells>
  <phoneticPr fontId="1"/>
  <conditionalFormatting sqref="A1:I35">
    <cfRule type="expression" dxfId="11" priority="2">
      <formula>_xlfn.ISFORMULA(A1)</formula>
    </cfRule>
  </conditionalFormatting>
  <conditionalFormatting sqref="B36:I37">
    <cfRule type="expression" dxfId="10" priority="1">
      <formula>_xlfn.ISFORMULA(B36)</formula>
    </cfRule>
  </conditionalFormatting>
  <dataValidations count="1">
    <dataValidation imeMode="disabled" allowBlank="1" showInputMessage="1" showErrorMessage="1" sqref="G12:I12 G16:I16 G8 D30:F30" xr:uid="{EB20F3DB-ADCF-47C3-A6E5-B32610CC9111}"/>
  </dataValidations>
  <pageMargins left="0.78740157480314965" right="0.78740157480314965" top="0.74803149606299213"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41367-0AC9-45D0-BBC1-D764CA0C7328}">
  <sheetPr>
    <tabColor theme="9" tint="0.79998168889431442"/>
    <pageSetUpPr fitToPage="1"/>
  </sheetPr>
  <dimension ref="A1:AZ64"/>
  <sheetViews>
    <sheetView topLeftCell="A7" zoomScale="90" zoomScaleNormal="90" zoomScaleSheetLayoutView="70" workbookViewId="0">
      <selection activeCell="AE30" sqref="AE30:AI33"/>
    </sheetView>
  </sheetViews>
  <sheetFormatPr defaultColWidth="8.125" defaultRowHeight="13.5" x14ac:dyDescent="0.4"/>
  <cols>
    <col min="1" max="1" width="3.375" style="40" customWidth="1"/>
    <col min="2" max="2" width="4.875" style="40" customWidth="1"/>
    <col min="3" max="6" width="3.375" style="40" customWidth="1"/>
    <col min="7" max="8" width="3" style="40" customWidth="1"/>
    <col min="9" max="9" width="1.875" style="40" customWidth="1"/>
    <col min="10" max="11" width="3" style="40" customWidth="1"/>
    <col min="12" max="12" width="8.125" style="40" customWidth="1"/>
    <col min="13" max="13" width="2.625" style="40" customWidth="1"/>
    <col min="14" max="15" width="4.625" style="40" customWidth="1"/>
    <col min="16" max="16" width="2.5" style="40" customWidth="1"/>
    <col min="17" max="17" width="3.375" style="40" customWidth="1"/>
    <col min="18" max="18" width="10.5" style="40" customWidth="1"/>
    <col min="19" max="19" width="3.375" style="40" customWidth="1"/>
    <col min="20" max="20" width="5.875" style="40" customWidth="1"/>
    <col min="21" max="21" width="1.25" style="40" customWidth="1"/>
    <col min="22" max="22" width="3.375" style="40" customWidth="1"/>
    <col min="23" max="23" width="4.25" style="40" customWidth="1"/>
    <col min="24" max="24" width="3.375" style="40" customWidth="1"/>
    <col min="25" max="25" width="6.75" style="40" customWidth="1"/>
    <col min="26" max="26" width="1.25" style="40" customWidth="1"/>
    <col min="27" max="27" width="3.375" style="40" customWidth="1"/>
    <col min="28" max="28" width="4.25" style="40" customWidth="1"/>
    <col min="29" max="29" width="3.375" style="40" customWidth="1"/>
    <col min="30" max="30" width="7.75" style="40" customWidth="1"/>
    <col min="31" max="31" width="3.375" style="40" customWidth="1"/>
    <col min="32" max="32" width="9.5" style="40" customWidth="1"/>
    <col min="33" max="33" width="3.375" style="40" customWidth="1"/>
    <col min="34" max="34" width="9.25" style="40" customWidth="1"/>
    <col min="35" max="35" width="10" style="40" customWidth="1"/>
    <col min="36" max="37" width="3.375" style="40" customWidth="1"/>
    <col min="38" max="38" width="5.625" style="40" customWidth="1"/>
    <col min="39" max="44" width="3.375" style="40" customWidth="1"/>
    <col min="45" max="45" width="9.875" style="40" hidden="1" customWidth="1"/>
    <col min="46" max="46" width="8.875" style="40" customWidth="1"/>
    <col min="47" max="48" width="8.375" style="40" customWidth="1"/>
    <col min="49" max="16384" width="8.125" style="40"/>
  </cols>
  <sheetData>
    <row r="1" spans="1:46" ht="9" customHeight="1" x14ac:dyDescent="0.4">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9">
        <f>EDATE(M29,1)</f>
        <v>46142</v>
      </c>
    </row>
    <row r="2" spans="1:46" ht="16.5" x14ac:dyDescent="0.4">
      <c r="A2" s="38"/>
      <c r="B2" s="41" t="s">
        <v>281</v>
      </c>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row>
    <row r="3" spans="1:46" ht="20.25" customHeight="1" x14ac:dyDescent="0.4">
      <c r="A3" s="38"/>
      <c r="B3" s="38"/>
      <c r="C3" s="38"/>
      <c r="D3" s="38"/>
      <c r="E3" s="38"/>
      <c r="F3" s="38"/>
      <c r="G3" s="38"/>
      <c r="H3" s="38"/>
      <c r="I3" s="38"/>
      <c r="J3" s="38"/>
      <c r="K3" s="38"/>
      <c r="L3" s="38"/>
      <c r="M3" s="330"/>
      <c r="N3" s="330"/>
      <c r="O3" s="330"/>
      <c r="P3" s="330"/>
      <c r="Q3" s="330"/>
      <c r="R3" s="330"/>
      <c r="S3" s="330"/>
      <c r="T3" s="330"/>
      <c r="U3" s="330"/>
      <c r="V3" s="330"/>
      <c r="W3" s="330"/>
      <c r="X3" s="330"/>
      <c r="Y3" s="330"/>
      <c r="Z3" s="330"/>
      <c r="AA3" s="330"/>
      <c r="AB3" s="330"/>
      <c r="AC3" s="330"/>
      <c r="AD3" s="330"/>
      <c r="AE3" s="330"/>
      <c r="AF3" s="330"/>
      <c r="AG3" s="330"/>
      <c r="AH3" s="330"/>
      <c r="AI3" s="371"/>
      <c r="AJ3" s="371"/>
      <c r="AK3" s="371"/>
      <c r="AL3" s="371"/>
      <c r="AM3" s="371"/>
      <c r="AN3" s="371"/>
      <c r="AO3" s="371"/>
      <c r="AP3" s="371"/>
      <c r="AQ3" s="371"/>
      <c r="AR3" s="38"/>
    </row>
    <row r="4" spans="1:46" ht="7.5" customHeight="1" x14ac:dyDescent="0.4">
      <c r="A4" s="38"/>
      <c r="B4" s="42"/>
      <c r="C4" s="43"/>
      <c r="D4" s="43"/>
      <c r="E4" s="43"/>
      <c r="F4" s="43"/>
      <c r="G4" s="43"/>
      <c r="H4" s="43"/>
      <c r="I4" s="43"/>
      <c r="J4" s="43"/>
      <c r="K4" s="43"/>
      <c r="L4" s="43"/>
      <c r="M4" s="372"/>
      <c r="N4" s="45"/>
      <c r="O4" s="44"/>
      <c r="P4" s="44"/>
      <c r="Q4" s="44"/>
      <c r="R4" s="44"/>
      <c r="S4" s="44"/>
      <c r="T4" s="44"/>
      <c r="U4" s="44"/>
      <c r="V4" s="44"/>
      <c r="W4" s="44"/>
      <c r="X4" s="44"/>
      <c r="Y4" s="44"/>
      <c r="Z4" s="44"/>
      <c r="AA4" s="44"/>
      <c r="AB4" s="44"/>
      <c r="AC4" s="44"/>
      <c r="AD4" s="44"/>
      <c r="AE4" s="44"/>
      <c r="AF4" s="44"/>
      <c r="AG4" s="44"/>
      <c r="AH4" s="44"/>
      <c r="AI4" s="46"/>
      <c r="AJ4" s="46"/>
      <c r="AK4" s="46"/>
      <c r="AL4" s="46"/>
      <c r="AM4" s="46"/>
      <c r="AN4" s="46"/>
      <c r="AO4" s="46"/>
      <c r="AP4" s="46"/>
      <c r="AQ4" s="47"/>
      <c r="AR4" s="38"/>
    </row>
    <row r="5" spans="1:46" ht="22.5" customHeight="1" x14ac:dyDescent="0.4">
      <c r="A5" s="38"/>
      <c r="B5" s="374">
        <v>1</v>
      </c>
      <c r="C5" s="377" t="s">
        <v>210</v>
      </c>
      <c r="D5" s="381" t="s">
        <v>133</v>
      </c>
      <c r="E5" s="381"/>
      <c r="F5" s="381"/>
      <c r="G5" s="381"/>
      <c r="H5" s="381"/>
      <c r="I5" s="381"/>
      <c r="J5" s="381"/>
      <c r="K5" s="381"/>
      <c r="L5" s="381"/>
      <c r="M5" s="373"/>
      <c r="N5" s="49"/>
      <c r="O5" s="130" t="s">
        <v>210</v>
      </c>
      <c r="P5" s="50" t="s">
        <v>134</v>
      </c>
      <c r="Q5" s="48"/>
      <c r="R5" s="48"/>
      <c r="S5" s="48"/>
      <c r="T5" s="48"/>
      <c r="U5" s="48"/>
      <c r="V5" s="48"/>
      <c r="W5" s="48"/>
      <c r="X5" s="48"/>
      <c r="Y5" s="48"/>
      <c r="Z5" s="48"/>
      <c r="AA5" s="48"/>
      <c r="AB5" s="48"/>
      <c r="AC5" s="48"/>
      <c r="AD5" s="48"/>
      <c r="AE5" s="48"/>
      <c r="AF5" s="48"/>
      <c r="AG5" s="48"/>
      <c r="AH5" s="48"/>
      <c r="AI5" s="51"/>
      <c r="AJ5" s="51"/>
      <c r="AK5" s="51"/>
      <c r="AL5" s="51"/>
      <c r="AM5" s="51"/>
      <c r="AN5" s="51"/>
      <c r="AO5" s="51"/>
      <c r="AP5" s="51"/>
      <c r="AQ5" s="52"/>
      <c r="AR5" s="38"/>
    </row>
    <row r="6" spans="1:46" ht="22.5" customHeight="1" x14ac:dyDescent="0.4">
      <c r="A6" s="38"/>
      <c r="B6" s="374"/>
      <c r="C6" s="378"/>
      <c r="D6" s="381"/>
      <c r="E6" s="381"/>
      <c r="F6" s="381"/>
      <c r="G6" s="381"/>
      <c r="H6" s="381"/>
      <c r="I6" s="381"/>
      <c r="J6" s="381"/>
      <c r="K6" s="381"/>
      <c r="L6" s="381"/>
      <c r="M6" s="373"/>
      <c r="N6" s="53"/>
      <c r="O6" s="131" t="s">
        <v>128</v>
      </c>
      <c r="P6" s="50" t="s">
        <v>135</v>
      </c>
      <c r="Q6" s="50"/>
      <c r="R6" s="132"/>
      <c r="S6" s="50" t="s">
        <v>136</v>
      </c>
      <c r="T6" s="50"/>
      <c r="U6" s="50"/>
      <c r="V6" s="50"/>
      <c r="W6" s="50"/>
      <c r="X6" s="38"/>
      <c r="Y6" s="38"/>
      <c r="Z6" s="41"/>
      <c r="AA6" s="41"/>
      <c r="AB6" s="41"/>
      <c r="AC6" s="41"/>
      <c r="AD6" s="41"/>
      <c r="AE6" s="41"/>
      <c r="AF6" s="41"/>
      <c r="AG6" s="41"/>
      <c r="AH6" s="41"/>
      <c r="AI6" s="41"/>
      <c r="AJ6" s="41"/>
      <c r="AK6" s="38"/>
      <c r="AL6" s="38"/>
      <c r="AM6" s="38"/>
      <c r="AN6" s="38"/>
      <c r="AO6" s="38"/>
      <c r="AP6" s="38"/>
      <c r="AQ6" s="56"/>
      <c r="AR6" s="38"/>
      <c r="AS6" s="38"/>
      <c r="AT6" s="38"/>
    </row>
    <row r="7" spans="1:46" ht="7.5" customHeight="1" x14ac:dyDescent="0.4">
      <c r="A7" s="38"/>
      <c r="B7" s="375"/>
      <c r="C7" s="379"/>
      <c r="D7" s="382"/>
      <c r="E7" s="382"/>
      <c r="F7" s="382"/>
      <c r="G7" s="382"/>
      <c r="H7" s="382"/>
      <c r="I7" s="382"/>
      <c r="J7" s="382"/>
      <c r="K7" s="382"/>
      <c r="L7" s="382"/>
      <c r="M7" s="373"/>
      <c r="N7" s="384"/>
      <c r="O7" s="385"/>
      <c r="P7" s="385"/>
      <c r="Q7" s="385"/>
      <c r="R7" s="385"/>
      <c r="S7" s="385"/>
      <c r="T7" s="385"/>
      <c r="U7" s="385"/>
      <c r="V7" s="385"/>
      <c r="W7" s="385"/>
      <c r="X7" s="385"/>
      <c r="Y7" s="385"/>
      <c r="Z7" s="385"/>
      <c r="AA7" s="385"/>
      <c r="AB7" s="385"/>
      <c r="AC7" s="385"/>
      <c r="AD7" s="385"/>
      <c r="AE7" s="385"/>
      <c r="AF7" s="385"/>
      <c r="AG7" s="385"/>
      <c r="AH7" s="385"/>
      <c r="AI7" s="385"/>
      <c r="AJ7" s="385"/>
      <c r="AK7" s="385"/>
      <c r="AL7" s="385"/>
      <c r="AM7" s="385"/>
      <c r="AN7" s="385"/>
      <c r="AO7" s="385"/>
      <c r="AP7" s="385"/>
      <c r="AQ7" s="373"/>
      <c r="AR7" s="38"/>
      <c r="AS7" s="38"/>
      <c r="AT7" s="38"/>
    </row>
    <row r="8" spans="1:46" ht="7.5" customHeight="1" x14ac:dyDescent="0.4">
      <c r="A8" s="38"/>
      <c r="B8" s="375"/>
      <c r="C8" s="380"/>
      <c r="D8" s="382"/>
      <c r="E8" s="382"/>
      <c r="F8" s="382"/>
      <c r="G8" s="382"/>
      <c r="H8" s="382"/>
      <c r="I8" s="382"/>
      <c r="J8" s="382"/>
      <c r="K8" s="382"/>
      <c r="L8" s="382"/>
      <c r="M8" s="373"/>
      <c r="N8" s="375"/>
      <c r="O8" s="385"/>
      <c r="P8" s="385"/>
      <c r="Q8" s="385"/>
      <c r="R8" s="385"/>
      <c r="S8" s="385"/>
      <c r="T8" s="385"/>
      <c r="U8" s="385"/>
      <c r="V8" s="385"/>
      <c r="W8" s="385"/>
      <c r="X8" s="385"/>
      <c r="Y8" s="385"/>
      <c r="Z8" s="385"/>
      <c r="AA8" s="385"/>
      <c r="AB8" s="385"/>
      <c r="AC8" s="385"/>
      <c r="AD8" s="385"/>
      <c r="AE8" s="385"/>
      <c r="AF8" s="385"/>
      <c r="AG8" s="385"/>
      <c r="AH8" s="385"/>
      <c r="AI8" s="385"/>
      <c r="AJ8" s="385"/>
      <c r="AK8" s="385"/>
      <c r="AL8" s="385"/>
      <c r="AM8" s="385"/>
      <c r="AN8" s="385"/>
      <c r="AO8" s="385"/>
      <c r="AP8" s="385"/>
      <c r="AQ8" s="373"/>
      <c r="AR8" s="38"/>
      <c r="AS8" s="38"/>
      <c r="AT8" s="38"/>
    </row>
    <row r="9" spans="1:46" ht="7.5" customHeight="1" x14ac:dyDescent="0.4">
      <c r="A9" s="38"/>
      <c r="B9" s="376"/>
      <c r="C9" s="58"/>
      <c r="D9" s="383"/>
      <c r="E9" s="383"/>
      <c r="F9" s="383"/>
      <c r="G9" s="383"/>
      <c r="H9" s="383"/>
      <c r="I9" s="383"/>
      <c r="J9" s="383"/>
      <c r="K9" s="383"/>
      <c r="L9" s="383"/>
      <c r="M9" s="58"/>
      <c r="N9" s="57"/>
      <c r="O9" s="67"/>
      <c r="P9" s="67"/>
      <c r="Q9" s="67"/>
      <c r="R9" s="67"/>
      <c r="S9" s="67"/>
      <c r="T9" s="67"/>
      <c r="U9" s="67"/>
      <c r="V9" s="67"/>
      <c r="W9" s="67"/>
      <c r="X9" s="67"/>
      <c r="Y9" s="67"/>
      <c r="Z9" s="67"/>
      <c r="AA9" s="67"/>
      <c r="AB9" s="67"/>
      <c r="AC9" s="67"/>
      <c r="AD9" s="67"/>
      <c r="AE9" s="67"/>
      <c r="AF9" s="67"/>
      <c r="AG9" s="67"/>
      <c r="AH9" s="67"/>
      <c r="AI9" s="67"/>
      <c r="AJ9" s="67"/>
      <c r="AK9" s="68"/>
      <c r="AL9" s="68"/>
      <c r="AM9" s="67"/>
      <c r="AN9" s="68"/>
      <c r="AO9" s="68"/>
      <c r="AP9" s="68"/>
      <c r="AQ9" s="69"/>
      <c r="AR9" s="51"/>
      <c r="AS9" s="51"/>
      <c r="AT9" s="38"/>
    </row>
    <row r="10" spans="1:46" ht="7.5" customHeight="1" x14ac:dyDescent="0.4">
      <c r="A10" s="38"/>
      <c r="B10" s="53"/>
      <c r="C10" s="41"/>
      <c r="D10" s="41"/>
      <c r="E10" s="41"/>
      <c r="F10" s="41"/>
      <c r="G10" s="41"/>
      <c r="H10" s="41"/>
      <c r="I10" s="41"/>
      <c r="J10" s="41"/>
      <c r="K10" s="41"/>
      <c r="L10" s="41"/>
      <c r="M10" s="41"/>
      <c r="N10" s="53"/>
      <c r="O10" s="50"/>
      <c r="P10" s="50"/>
      <c r="Q10" s="50"/>
      <c r="R10" s="50"/>
      <c r="S10" s="50"/>
      <c r="T10" s="50"/>
      <c r="U10" s="50"/>
      <c r="V10" s="50"/>
      <c r="W10" s="50"/>
      <c r="X10" s="50"/>
      <c r="Y10" s="50"/>
      <c r="Z10" s="50"/>
      <c r="AA10" s="50"/>
      <c r="AB10" s="50"/>
      <c r="AC10" s="50"/>
      <c r="AD10" s="50"/>
      <c r="AE10" s="50"/>
      <c r="AF10" s="50"/>
      <c r="AG10" s="50"/>
      <c r="AH10" s="50"/>
      <c r="AI10" s="50"/>
      <c r="AJ10" s="50"/>
      <c r="AK10" s="66"/>
      <c r="AL10" s="66"/>
      <c r="AM10" s="50"/>
      <c r="AN10" s="66"/>
      <c r="AO10" s="66"/>
      <c r="AP10" s="66"/>
      <c r="AQ10" s="52"/>
      <c r="AR10" s="51"/>
      <c r="AS10" s="51"/>
      <c r="AT10" s="38"/>
    </row>
    <row r="11" spans="1:46" ht="10.5" customHeight="1" x14ac:dyDescent="0.4">
      <c r="A11" s="38"/>
      <c r="B11" s="374">
        <v>2</v>
      </c>
      <c r="C11" s="377" t="s">
        <v>128</v>
      </c>
      <c r="D11" s="381" t="s">
        <v>142</v>
      </c>
      <c r="E11" s="381"/>
      <c r="F11" s="381"/>
      <c r="G11" s="381"/>
      <c r="H11" s="381"/>
      <c r="I11" s="381"/>
      <c r="J11" s="381"/>
      <c r="K11" s="381"/>
      <c r="L11" s="381"/>
      <c r="M11" s="41"/>
      <c r="N11" s="53"/>
      <c r="O11" s="63"/>
      <c r="P11" s="63"/>
      <c r="Q11" s="63"/>
      <c r="R11" s="63"/>
      <c r="S11" s="63"/>
      <c r="T11" s="63"/>
      <c r="U11" s="63"/>
      <c r="V11" s="63"/>
      <c r="W11" s="63"/>
      <c r="X11" s="38"/>
      <c r="Y11" s="38"/>
      <c r="Z11" s="41"/>
      <c r="AA11" s="41"/>
      <c r="AB11" s="64"/>
      <c r="AC11" s="387" t="s">
        <v>137</v>
      </c>
      <c r="AD11" s="388" t="s">
        <v>143</v>
      </c>
      <c r="AE11" s="388"/>
      <c r="AF11" s="388"/>
      <c r="AG11" s="388"/>
      <c r="AH11" s="388"/>
      <c r="AI11" s="388"/>
      <c r="AJ11" s="388"/>
      <c r="AK11" s="388"/>
      <c r="AL11" s="388"/>
      <c r="AM11" s="389" t="s">
        <v>139</v>
      </c>
      <c r="AN11" s="38"/>
      <c r="AO11" s="38"/>
      <c r="AP11" s="38"/>
      <c r="AQ11" s="56"/>
      <c r="AR11" s="38"/>
      <c r="AS11" s="38"/>
      <c r="AT11" s="38"/>
    </row>
    <row r="12" spans="1:46" ht="19.5" customHeight="1" x14ac:dyDescent="0.4">
      <c r="A12" s="38"/>
      <c r="B12" s="374"/>
      <c r="C12" s="378"/>
      <c r="D12" s="381"/>
      <c r="E12" s="381"/>
      <c r="F12" s="381"/>
      <c r="G12" s="381"/>
      <c r="H12" s="381"/>
      <c r="I12" s="381"/>
      <c r="J12" s="381"/>
      <c r="K12" s="381"/>
      <c r="L12" s="381"/>
      <c r="M12" s="41"/>
      <c r="N12" s="53"/>
      <c r="O12" s="65" t="s">
        <v>140</v>
      </c>
      <c r="P12" s="329"/>
      <c r="Q12" s="329"/>
      <c r="R12" s="50" t="s">
        <v>144</v>
      </c>
      <c r="S12" s="63"/>
      <c r="T12" s="63"/>
      <c r="U12" s="63"/>
      <c r="V12" s="63"/>
      <c r="W12" s="63"/>
      <c r="X12" s="38"/>
      <c r="Y12" s="38"/>
      <c r="Z12" s="41"/>
      <c r="AA12" s="41"/>
      <c r="AB12" s="64"/>
      <c r="AC12" s="387"/>
      <c r="AD12" s="388"/>
      <c r="AE12" s="388"/>
      <c r="AF12" s="388"/>
      <c r="AG12" s="388"/>
      <c r="AH12" s="388"/>
      <c r="AI12" s="388"/>
      <c r="AJ12" s="388"/>
      <c r="AK12" s="388"/>
      <c r="AL12" s="388"/>
      <c r="AM12" s="389"/>
      <c r="AN12" s="50" t="s">
        <v>141</v>
      </c>
      <c r="AO12" s="38"/>
      <c r="AP12" s="38"/>
      <c r="AQ12" s="56"/>
      <c r="AR12" s="38"/>
      <c r="AS12" s="38"/>
      <c r="AT12" s="38"/>
    </row>
    <row r="13" spans="1:46" ht="16.899999999999999" customHeight="1" x14ac:dyDescent="0.4">
      <c r="A13" s="38"/>
      <c r="B13" s="374"/>
      <c r="C13" s="386"/>
      <c r="D13" s="381"/>
      <c r="E13" s="381"/>
      <c r="F13" s="381"/>
      <c r="G13" s="381"/>
      <c r="H13" s="381"/>
      <c r="I13" s="381"/>
      <c r="J13" s="381"/>
      <c r="K13" s="381"/>
      <c r="L13" s="381"/>
      <c r="M13" s="41"/>
      <c r="N13" s="53"/>
      <c r="O13" s="50"/>
      <c r="P13" s="330"/>
      <c r="Q13" s="330"/>
      <c r="R13" s="50"/>
      <c r="S13" s="50"/>
      <c r="T13" s="50"/>
      <c r="U13" s="50"/>
      <c r="V13" s="50"/>
      <c r="W13" s="50"/>
      <c r="X13" s="50"/>
      <c r="Y13" s="50"/>
      <c r="Z13" s="50"/>
      <c r="AA13" s="50"/>
      <c r="AB13" s="64"/>
      <c r="AC13" s="387"/>
      <c r="AD13" s="388"/>
      <c r="AE13" s="388"/>
      <c r="AF13" s="388"/>
      <c r="AG13" s="388"/>
      <c r="AH13" s="388"/>
      <c r="AI13" s="388"/>
      <c r="AJ13" s="388"/>
      <c r="AK13" s="388"/>
      <c r="AL13" s="388"/>
      <c r="AM13" s="389"/>
      <c r="AN13" s="66"/>
      <c r="AO13" s="66"/>
      <c r="AP13" s="66"/>
      <c r="AQ13" s="52"/>
      <c r="AR13" s="51"/>
      <c r="AS13" s="51"/>
      <c r="AT13" s="38"/>
    </row>
    <row r="14" spans="1:46" ht="7.5" customHeight="1" x14ac:dyDescent="0.4">
      <c r="A14" s="38"/>
      <c r="B14" s="70"/>
      <c r="C14" s="61"/>
      <c r="D14" s="61"/>
      <c r="E14" s="61"/>
      <c r="F14" s="61"/>
      <c r="G14" s="61"/>
      <c r="H14" s="61"/>
      <c r="I14" s="61"/>
      <c r="J14" s="61"/>
      <c r="K14" s="61"/>
      <c r="L14" s="61"/>
      <c r="M14" s="59"/>
      <c r="N14" s="71"/>
      <c r="O14" s="59"/>
      <c r="P14" s="59"/>
      <c r="Q14" s="59"/>
      <c r="R14" s="59"/>
      <c r="S14" s="59"/>
      <c r="T14" s="59"/>
      <c r="U14" s="59"/>
      <c r="V14" s="59"/>
      <c r="W14" s="59"/>
      <c r="X14" s="59"/>
      <c r="Y14" s="59"/>
      <c r="Z14" s="59"/>
      <c r="AA14" s="59"/>
      <c r="AB14" s="59"/>
      <c r="AC14" s="59"/>
      <c r="AD14" s="59"/>
      <c r="AE14" s="59"/>
      <c r="AF14" s="59"/>
      <c r="AG14" s="59"/>
      <c r="AH14" s="59"/>
      <c r="AI14" s="72"/>
      <c r="AJ14" s="72"/>
      <c r="AK14" s="72"/>
      <c r="AL14" s="72"/>
      <c r="AM14" s="72"/>
      <c r="AN14" s="72"/>
      <c r="AO14" s="72"/>
      <c r="AP14" s="72"/>
      <c r="AQ14" s="69"/>
      <c r="AR14" s="38"/>
    </row>
    <row r="15" spans="1:46" ht="20.25" customHeight="1" x14ac:dyDescent="0.4">
      <c r="A15" s="38"/>
      <c r="B15" s="38" t="s">
        <v>145</v>
      </c>
      <c r="C15" s="38"/>
      <c r="D15" s="38"/>
      <c r="E15" s="38"/>
      <c r="F15" s="38"/>
      <c r="G15" s="38"/>
      <c r="H15" s="38"/>
      <c r="I15" s="38"/>
      <c r="J15" s="38"/>
      <c r="K15" s="38"/>
      <c r="L15" s="38"/>
      <c r="M15" s="73"/>
      <c r="N15" s="48"/>
      <c r="O15" s="48"/>
      <c r="P15" s="48"/>
      <c r="Q15" s="48"/>
      <c r="R15" s="48"/>
      <c r="S15" s="48"/>
      <c r="T15" s="48"/>
      <c r="U15" s="48"/>
      <c r="V15" s="48"/>
      <c r="W15" s="48"/>
      <c r="X15" s="48"/>
      <c r="Y15" s="48"/>
      <c r="Z15" s="48"/>
      <c r="AA15" s="48"/>
      <c r="AB15" s="48"/>
      <c r="AC15" s="48"/>
      <c r="AD15" s="48"/>
      <c r="AE15" s="48"/>
      <c r="AF15" s="48"/>
      <c r="AG15" s="48"/>
      <c r="AH15" s="48"/>
      <c r="AI15" s="51"/>
      <c r="AJ15" s="51"/>
      <c r="AK15" s="51"/>
      <c r="AL15" s="51"/>
      <c r="AM15" s="51"/>
      <c r="AN15" s="51"/>
      <c r="AO15" s="51"/>
      <c r="AP15" s="51"/>
      <c r="AQ15" s="51"/>
      <c r="AR15" s="38"/>
    </row>
    <row r="16" spans="1:46" ht="35.25" customHeight="1" x14ac:dyDescent="0.4">
      <c r="A16" s="38"/>
      <c r="B16" s="38"/>
      <c r="C16" s="38"/>
      <c r="D16" s="38"/>
      <c r="E16" s="38"/>
      <c r="F16" s="38"/>
      <c r="G16" s="38"/>
      <c r="H16" s="38"/>
      <c r="I16" s="38"/>
      <c r="J16" s="38"/>
      <c r="K16" s="38"/>
      <c r="L16" s="38"/>
      <c r="M16" s="48"/>
      <c r="N16" s="48"/>
      <c r="O16" s="48"/>
      <c r="P16" s="48"/>
      <c r="Q16" s="48"/>
      <c r="R16" s="48"/>
      <c r="S16" s="48"/>
      <c r="T16" s="48"/>
      <c r="U16" s="48"/>
      <c r="V16" s="48"/>
      <c r="W16" s="48"/>
      <c r="X16" s="48"/>
      <c r="Y16" s="48"/>
      <c r="Z16" s="48"/>
      <c r="AA16" s="48"/>
      <c r="AB16" s="48"/>
      <c r="AC16" s="48"/>
      <c r="AD16" s="48"/>
      <c r="AE16" s="48"/>
      <c r="AF16" s="48"/>
      <c r="AG16" s="48"/>
      <c r="AH16" s="48"/>
      <c r="AI16" s="51"/>
      <c r="AJ16" s="51"/>
      <c r="AK16" s="51"/>
      <c r="AL16" s="51"/>
      <c r="AM16" s="51"/>
      <c r="AN16" s="51"/>
      <c r="AO16" s="51"/>
      <c r="AP16" s="51"/>
      <c r="AQ16" s="51"/>
      <c r="AR16" s="38"/>
    </row>
    <row r="17" spans="1:52" ht="15" customHeight="1" x14ac:dyDescent="0.4">
      <c r="A17" s="38"/>
      <c r="B17" s="38" t="s">
        <v>146</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row>
    <row r="18" spans="1:52" ht="22.5" customHeight="1" x14ac:dyDescent="0.4">
      <c r="A18" s="38"/>
      <c r="B18" s="331" t="s">
        <v>147</v>
      </c>
      <c r="C18" s="332"/>
      <c r="D18" s="332"/>
      <c r="E18" s="332"/>
      <c r="F18" s="332"/>
      <c r="G18" s="332"/>
      <c r="H18" s="333"/>
      <c r="I18" s="334" t="s">
        <v>245</v>
      </c>
      <c r="J18" s="334"/>
      <c r="K18" s="334"/>
      <c r="L18" s="334"/>
      <c r="M18" s="334"/>
      <c r="N18" s="334"/>
      <c r="O18" s="334"/>
      <c r="P18" s="334"/>
      <c r="Q18" s="334"/>
      <c r="R18" s="334"/>
      <c r="S18" s="334"/>
      <c r="T18" s="334"/>
      <c r="U18" s="331" t="s">
        <v>246</v>
      </c>
      <c r="V18" s="332"/>
      <c r="W18" s="332"/>
      <c r="X18" s="332"/>
      <c r="Y18" s="332"/>
      <c r="Z18" s="332"/>
      <c r="AA18" s="332"/>
      <c r="AB18" s="332"/>
      <c r="AC18" s="332"/>
      <c r="AD18" s="332"/>
      <c r="AE18" s="332"/>
      <c r="AF18" s="332"/>
      <c r="AG18" s="332"/>
      <c r="AH18" s="332"/>
      <c r="AI18" s="332"/>
      <c r="AJ18" s="332"/>
      <c r="AK18" s="332"/>
      <c r="AL18" s="332"/>
      <c r="AM18" s="332"/>
      <c r="AN18" s="332"/>
      <c r="AO18" s="332"/>
      <c r="AP18" s="332"/>
      <c r="AQ18" s="333"/>
      <c r="AR18" s="38"/>
      <c r="AS18" s="39"/>
    </row>
    <row r="19" spans="1:52" ht="30" customHeight="1" x14ac:dyDescent="0.4">
      <c r="A19" s="38"/>
      <c r="B19" s="335"/>
      <c r="C19" s="336"/>
      <c r="D19" s="336"/>
      <c r="E19" s="336"/>
      <c r="F19" s="336"/>
      <c r="G19" s="336"/>
      <c r="H19" s="337"/>
      <c r="I19" s="344" t="s">
        <v>148</v>
      </c>
      <c r="J19" s="344"/>
      <c r="K19" s="344"/>
      <c r="L19" s="344"/>
      <c r="M19" s="345"/>
      <c r="N19" s="345"/>
      <c r="O19" s="345"/>
      <c r="P19" s="345"/>
      <c r="Q19" s="345"/>
      <c r="R19" s="345"/>
      <c r="S19" s="345"/>
      <c r="T19" s="345"/>
      <c r="U19" s="346" t="s">
        <v>149</v>
      </c>
      <c r="V19" s="347"/>
      <c r="W19" s="347"/>
      <c r="X19" s="350"/>
      <c r="Y19" s="350"/>
      <c r="Z19" s="350"/>
      <c r="AA19" s="350"/>
      <c r="AB19" s="350"/>
      <c r="AC19" s="350"/>
      <c r="AD19" s="350"/>
      <c r="AE19" s="350"/>
      <c r="AF19" s="350"/>
      <c r="AG19" s="350"/>
      <c r="AH19" s="350"/>
      <c r="AI19" s="350"/>
      <c r="AJ19" s="350"/>
      <c r="AK19" s="350"/>
      <c r="AL19" s="350"/>
      <c r="AM19" s="350"/>
      <c r="AN19" s="350"/>
      <c r="AO19" s="350"/>
      <c r="AP19" s="350"/>
      <c r="AQ19" s="351"/>
      <c r="AR19" s="38"/>
    </row>
    <row r="20" spans="1:52" ht="30" customHeight="1" x14ac:dyDescent="0.4">
      <c r="A20" s="38"/>
      <c r="B20" s="338"/>
      <c r="C20" s="339"/>
      <c r="D20" s="339"/>
      <c r="E20" s="339"/>
      <c r="F20" s="339"/>
      <c r="G20" s="339"/>
      <c r="H20" s="340"/>
      <c r="I20" s="354" t="s">
        <v>150</v>
      </c>
      <c r="J20" s="354"/>
      <c r="K20" s="354"/>
      <c r="L20" s="354"/>
      <c r="M20" s="355"/>
      <c r="N20" s="355"/>
      <c r="O20" s="355"/>
      <c r="P20" s="355"/>
      <c r="Q20" s="355"/>
      <c r="R20" s="356"/>
      <c r="S20" s="356"/>
      <c r="T20" s="356"/>
      <c r="U20" s="348"/>
      <c r="V20" s="349"/>
      <c r="W20" s="349"/>
      <c r="X20" s="352"/>
      <c r="Y20" s="352"/>
      <c r="Z20" s="352"/>
      <c r="AA20" s="352"/>
      <c r="AB20" s="352"/>
      <c r="AC20" s="352"/>
      <c r="AD20" s="352"/>
      <c r="AE20" s="352"/>
      <c r="AF20" s="352"/>
      <c r="AG20" s="352"/>
      <c r="AH20" s="352"/>
      <c r="AI20" s="352"/>
      <c r="AJ20" s="352"/>
      <c r="AK20" s="352"/>
      <c r="AL20" s="352"/>
      <c r="AM20" s="352"/>
      <c r="AN20" s="352"/>
      <c r="AO20" s="352"/>
      <c r="AP20" s="352"/>
      <c r="AQ20" s="353"/>
      <c r="AR20" s="38"/>
    </row>
    <row r="21" spans="1:52" ht="30" customHeight="1" x14ac:dyDescent="0.4">
      <c r="A21" s="38"/>
      <c r="B21" s="338"/>
      <c r="C21" s="339"/>
      <c r="D21" s="339"/>
      <c r="E21" s="339"/>
      <c r="F21" s="339"/>
      <c r="G21" s="339"/>
      <c r="H21" s="340"/>
      <c r="I21" s="354" t="s">
        <v>151</v>
      </c>
      <c r="J21" s="354"/>
      <c r="K21" s="354"/>
      <c r="L21" s="354"/>
      <c r="M21" s="355"/>
      <c r="N21" s="355"/>
      <c r="O21" s="355"/>
      <c r="P21" s="355"/>
      <c r="Q21" s="355"/>
      <c r="R21" s="136" t="s">
        <v>247</v>
      </c>
      <c r="S21" s="357" t="s">
        <v>128</v>
      </c>
      <c r="T21" s="358"/>
      <c r="U21" s="359" t="s">
        <v>152</v>
      </c>
      <c r="V21" s="360"/>
      <c r="W21" s="360"/>
      <c r="X21" s="363"/>
      <c r="Y21" s="363"/>
      <c r="Z21" s="363"/>
      <c r="AA21" s="363"/>
      <c r="AB21" s="363"/>
      <c r="AC21" s="363"/>
      <c r="AD21" s="363"/>
      <c r="AE21" s="363"/>
      <c r="AF21" s="363"/>
      <c r="AG21" s="363"/>
      <c r="AH21" s="363"/>
      <c r="AI21" s="363"/>
      <c r="AJ21" s="363"/>
      <c r="AK21" s="363"/>
      <c r="AL21" s="363"/>
      <c r="AM21" s="363"/>
      <c r="AN21" s="363"/>
      <c r="AO21" s="363"/>
      <c r="AP21" s="363"/>
      <c r="AQ21" s="364"/>
      <c r="AR21" s="38"/>
    </row>
    <row r="22" spans="1:52" ht="30" customHeight="1" x14ac:dyDescent="0.4">
      <c r="A22" s="38"/>
      <c r="B22" s="341"/>
      <c r="C22" s="342"/>
      <c r="D22" s="342"/>
      <c r="E22" s="342"/>
      <c r="F22" s="342"/>
      <c r="G22" s="342"/>
      <c r="H22" s="343"/>
      <c r="I22" s="133" t="s">
        <v>248</v>
      </c>
      <c r="J22" s="134"/>
      <c r="K22" s="134"/>
      <c r="L22" s="135"/>
      <c r="M22" s="368"/>
      <c r="N22" s="369"/>
      <c r="O22" s="369"/>
      <c r="P22" s="369"/>
      <c r="Q22" s="369"/>
      <c r="R22" s="369"/>
      <c r="S22" s="369"/>
      <c r="T22" s="370"/>
      <c r="U22" s="361"/>
      <c r="V22" s="362"/>
      <c r="W22" s="362"/>
      <c r="X22" s="365"/>
      <c r="Y22" s="365"/>
      <c r="Z22" s="365"/>
      <c r="AA22" s="365"/>
      <c r="AB22" s="365"/>
      <c r="AC22" s="365"/>
      <c r="AD22" s="365"/>
      <c r="AE22" s="365"/>
      <c r="AF22" s="365"/>
      <c r="AG22" s="365"/>
      <c r="AH22" s="365"/>
      <c r="AI22" s="365"/>
      <c r="AJ22" s="365"/>
      <c r="AK22" s="365"/>
      <c r="AL22" s="365"/>
      <c r="AM22" s="365"/>
      <c r="AN22" s="365"/>
      <c r="AO22" s="365"/>
      <c r="AP22" s="365"/>
      <c r="AQ22" s="366"/>
      <c r="AR22" s="38"/>
    </row>
    <row r="23" spans="1:52" ht="15" customHeight="1" x14ac:dyDescent="0.4">
      <c r="A23" s="38"/>
      <c r="B23" s="78" t="s">
        <v>153</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row>
    <row r="24" spans="1:52" ht="15" customHeight="1" x14ac:dyDescent="0.4">
      <c r="A24" s="38"/>
      <c r="B24" s="78" t="s">
        <v>154</v>
      </c>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row>
    <row r="25" spans="1:52" ht="15" customHeight="1" x14ac:dyDescent="0.4">
      <c r="A25" s="38"/>
      <c r="B25" s="78" t="s">
        <v>155</v>
      </c>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row>
    <row r="26" spans="1:52" ht="15" customHeight="1" x14ac:dyDescent="0.4">
      <c r="A26" s="38"/>
      <c r="B26" s="78" t="s">
        <v>156</v>
      </c>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row>
    <row r="27" spans="1:52" ht="15" customHeight="1" x14ac:dyDescent="0.4">
      <c r="A27" s="38"/>
      <c r="B27" s="78" t="s">
        <v>157</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row>
    <row r="28" spans="1:52" ht="9" customHeight="1" x14ac:dyDescent="0.4">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row>
    <row r="29" spans="1:52" ht="15" customHeight="1" x14ac:dyDescent="0.4">
      <c r="A29" s="38"/>
      <c r="B29" s="38" t="s">
        <v>158</v>
      </c>
      <c r="C29" s="38"/>
      <c r="D29" s="38"/>
      <c r="E29" s="79" t="s">
        <v>159</v>
      </c>
      <c r="F29" s="316">
        <v>45748</v>
      </c>
      <c r="G29" s="316"/>
      <c r="H29" s="316"/>
      <c r="I29" s="316"/>
      <c r="J29" s="316"/>
      <c r="K29" s="316"/>
      <c r="L29" s="80" t="s">
        <v>160</v>
      </c>
      <c r="M29" s="316">
        <v>46112</v>
      </c>
      <c r="N29" s="316"/>
      <c r="O29" s="316"/>
      <c r="P29" s="316"/>
      <c r="Q29" s="316"/>
      <c r="R29" s="81" t="s">
        <v>161</v>
      </c>
      <c r="S29" s="81"/>
      <c r="T29" s="81"/>
      <c r="U29" s="81"/>
      <c r="V29" s="81"/>
      <c r="W29" s="38"/>
      <c r="X29" s="38"/>
      <c r="Y29" s="38"/>
      <c r="Z29" s="38"/>
      <c r="AA29" s="38"/>
      <c r="AB29" s="38"/>
      <c r="AC29" s="38"/>
      <c r="AD29" s="38"/>
      <c r="AE29" s="38"/>
      <c r="AF29" s="38"/>
      <c r="AG29" s="38"/>
      <c r="AH29" s="38"/>
      <c r="AI29" s="38"/>
      <c r="AJ29" s="38"/>
      <c r="AK29" s="38"/>
      <c r="AL29" s="38"/>
      <c r="AM29" s="38"/>
      <c r="AN29" s="38"/>
      <c r="AO29" s="38"/>
      <c r="AP29" s="38"/>
      <c r="AQ29" s="38"/>
      <c r="AR29" s="38"/>
    </row>
    <row r="30" spans="1:52" ht="15" customHeight="1" x14ac:dyDescent="0.4">
      <c r="A30" s="38"/>
      <c r="B30" s="229" t="s">
        <v>162</v>
      </c>
      <c r="C30" s="318" t="s">
        <v>307</v>
      </c>
      <c r="D30" s="214"/>
      <c r="E30" s="214"/>
      <c r="F30" s="204"/>
      <c r="G30" s="318" t="s">
        <v>163</v>
      </c>
      <c r="H30" s="321"/>
      <c r="I30" s="321"/>
      <c r="J30" s="321"/>
      <c r="K30" s="321"/>
      <c r="L30" s="322"/>
      <c r="M30" s="318" t="s">
        <v>249</v>
      </c>
      <c r="N30" s="214"/>
      <c r="O30" s="214"/>
      <c r="P30" s="204"/>
      <c r="Q30" s="213" t="s">
        <v>164</v>
      </c>
      <c r="R30" s="214"/>
      <c r="S30" s="214"/>
      <c r="T30" s="204"/>
      <c r="U30" s="326" t="s">
        <v>165</v>
      </c>
      <c r="V30" s="327"/>
      <c r="W30" s="327"/>
      <c r="X30" s="327"/>
      <c r="Y30" s="327"/>
      <c r="Z30" s="327"/>
      <c r="AA30" s="327"/>
      <c r="AB30" s="327"/>
      <c r="AC30" s="327"/>
      <c r="AD30" s="328"/>
      <c r="AE30" s="213" t="s">
        <v>166</v>
      </c>
      <c r="AF30" s="214"/>
      <c r="AG30" s="214"/>
      <c r="AH30" s="214"/>
      <c r="AI30" s="214"/>
      <c r="AJ30" s="43"/>
      <c r="AK30" s="43"/>
      <c r="AL30" s="43"/>
      <c r="AM30" s="82"/>
      <c r="AN30" s="281" t="s">
        <v>167</v>
      </c>
      <c r="AO30" s="282"/>
      <c r="AP30" s="282"/>
      <c r="AQ30" s="283"/>
      <c r="AR30" s="38"/>
      <c r="AT30" s="83"/>
    </row>
    <row r="31" spans="1:52" ht="15" customHeight="1" x14ac:dyDescent="0.4">
      <c r="A31" s="38"/>
      <c r="B31" s="230"/>
      <c r="C31" s="319"/>
      <c r="D31" s="320"/>
      <c r="E31" s="320"/>
      <c r="F31" s="308"/>
      <c r="G31" s="290"/>
      <c r="H31" s="291"/>
      <c r="I31" s="291"/>
      <c r="J31" s="291"/>
      <c r="K31" s="291"/>
      <c r="L31" s="292"/>
      <c r="M31" s="290"/>
      <c r="N31" s="320"/>
      <c r="O31" s="320"/>
      <c r="P31" s="308"/>
      <c r="Q31" s="323"/>
      <c r="R31" s="324"/>
      <c r="S31" s="324"/>
      <c r="T31" s="325"/>
      <c r="U31" s="84"/>
      <c r="V31" s="85"/>
      <c r="W31" s="86" t="str">
        <f>IF($C$5="✔","☑","")</f>
        <v>☑</v>
      </c>
      <c r="X31" s="85"/>
      <c r="Y31" s="86" t="e">
        <f>IF(#REF!="✔","☑","")</f>
        <v>#REF!</v>
      </c>
      <c r="Z31" s="85"/>
      <c r="AA31" s="85"/>
      <c r="AB31" s="86" t="str">
        <f>IF($C$11="✔","☑","")</f>
        <v/>
      </c>
      <c r="AC31" s="85"/>
      <c r="AD31" s="87"/>
      <c r="AE31" s="319"/>
      <c r="AF31" s="320"/>
      <c r="AG31" s="320"/>
      <c r="AH31" s="320"/>
      <c r="AI31" s="320"/>
      <c r="AJ31" s="38"/>
      <c r="AK31" s="38"/>
      <c r="AL31" s="38"/>
      <c r="AM31" s="56"/>
      <c r="AN31" s="284"/>
      <c r="AO31" s="285"/>
      <c r="AP31" s="285"/>
      <c r="AQ31" s="286"/>
      <c r="AR31" s="38"/>
      <c r="AT31" s="83"/>
    </row>
    <row r="32" spans="1:52" ht="15" customHeight="1" x14ac:dyDescent="0.4">
      <c r="A32" s="38"/>
      <c r="B32" s="230"/>
      <c r="C32" s="319"/>
      <c r="D32" s="320"/>
      <c r="E32" s="320"/>
      <c r="F32" s="308"/>
      <c r="G32" s="290"/>
      <c r="H32" s="291"/>
      <c r="I32" s="291"/>
      <c r="J32" s="291"/>
      <c r="K32" s="291"/>
      <c r="L32" s="292"/>
      <c r="M32" s="319"/>
      <c r="N32" s="320"/>
      <c r="O32" s="320"/>
      <c r="P32" s="308"/>
      <c r="Q32" s="287" t="s">
        <v>168</v>
      </c>
      <c r="R32" s="288"/>
      <c r="S32" s="288"/>
      <c r="T32" s="289"/>
      <c r="U32" s="290" t="s">
        <v>169</v>
      </c>
      <c r="V32" s="291"/>
      <c r="W32" s="291"/>
      <c r="X32" s="291"/>
      <c r="Y32" s="292"/>
      <c r="Z32" s="296" t="s">
        <v>273</v>
      </c>
      <c r="AA32" s="297"/>
      <c r="AB32" s="297"/>
      <c r="AC32" s="297"/>
      <c r="AD32" s="298"/>
      <c r="AE32" s="319"/>
      <c r="AF32" s="320"/>
      <c r="AG32" s="320"/>
      <c r="AH32" s="320"/>
      <c r="AI32" s="320"/>
      <c r="AJ32" s="213" t="s">
        <v>251</v>
      </c>
      <c r="AK32" s="214"/>
      <c r="AL32" s="214"/>
      <c r="AM32" s="204"/>
      <c r="AN32" s="290" t="s">
        <v>170</v>
      </c>
      <c r="AO32" s="291"/>
      <c r="AP32" s="291"/>
      <c r="AQ32" s="292"/>
      <c r="AR32" s="38"/>
      <c r="AT32" s="83"/>
      <c r="AU32" s="302" t="s">
        <v>171</v>
      </c>
      <c r="AV32" s="302"/>
      <c r="AW32" s="302"/>
      <c r="AX32" s="302"/>
      <c r="AY32" s="302"/>
      <c r="AZ32" s="302"/>
    </row>
    <row r="33" spans="1:52" ht="15" customHeight="1" x14ac:dyDescent="0.4">
      <c r="A33" s="38"/>
      <c r="B33" s="317"/>
      <c r="C33" s="215"/>
      <c r="D33" s="216"/>
      <c r="E33" s="216"/>
      <c r="F33" s="205"/>
      <c r="G33" s="293"/>
      <c r="H33" s="294"/>
      <c r="I33" s="294"/>
      <c r="J33" s="294"/>
      <c r="K33" s="294"/>
      <c r="L33" s="295"/>
      <c r="M33" s="215"/>
      <c r="N33" s="216"/>
      <c r="O33" s="216"/>
      <c r="P33" s="205"/>
      <c r="Q33" s="215"/>
      <c r="R33" s="216"/>
      <c r="S33" s="216"/>
      <c r="T33" s="205"/>
      <c r="U33" s="293"/>
      <c r="V33" s="294"/>
      <c r="W33" s="294"/>
      <c r="X33" s="294"/>
      <c r="Y33" s="295"/>
      <c r="Z33" s="299"/>
      <c r="AA33" s="300"/>
      <c r="AB33" s="300"/>
      <c r="AC33" s="300"/>
      <c r="AD33" s="301"/>
      <c r="AE33" s="215"/>
      <c r="AF33" s="216"/>
      <c r="AG33" s="216"/>
      <c r="AH33" s="216"/>
      <c r="AI33" s="216"/>
      <c r="AJ33" s="215"/>
      <c r="AK33" s="216"/>
      <c r="AL33" s="216"/>
      <c r="AM33" s="205"/>
      <c r="AN33" s="293"/>
      <c r="AO33" s="294"/>
      <c r="AP33" s="294"/>
      <c r="AQ33" s="295"/>
      <c r="AR33" s="38"/>
      <c r="AT33" s="83"/>
      <c r="AU33" s="302"/>
      <c r="AV33" s="302"/>
      <c r="AW33" s="302"/>
      <c r="AX33" s="302"/>
      <c r="AY33" s="302"/>
      <c r="AZ33" s="302"/>
    </row>
    <row r="34" spans="1:52" ht="15.75" customHeight="1" x14ac:dyDescent="0.4">
      <c r="A34" s="38"/>
      <c r="B34" s="229">
        <v>1</v>
      </c>
      <c r="C34" s="231"/>
      <c r="D34" s="232"/>
      <c r="E34" s="232"/>
      <c r="F34" s="233"/>
      <c r="G34" s="237" t="s">
        <v>172</v>
      </c>
      <c r="H34" s="238"/>
      <c r="I34" s="238"/>
      <c r="J34" s="238"/>
      <c r="K34" s="238"/>
      <c r="L34" s="239"/>
      <c r="M34" s="42"/>
      <c r="N34" s="43"/>
      <c r="O34" s="43"/>
      <c r="P34" s="43"/>
      <c r="Q34" s="240"/>
      <c r="R34" s="241"/>
      <c r="S34" s="241"/>
      <c r="T34" s="242"/>
      <c r="U34" s="249"/>
      <c r="V34" s="250"/>
      <c r="W34" s="250"/>
      <c r="X34" s="250"/>
      <c r="Y34" s="251"/>
      <c r="Z34" s="42"/>
      <c r="AA34" s="43"/>
      <c r="AB34" s="43"/>
      <c r="AC34" s="43"/>
      <c r="AD34" s="88"/>
      <c r="AE34" s="89" t="s">
        <v>173</v>
      </c>
      <c r="AF34" s="43"/>
      <c r="AG34" s="43"/>
      <c r="AH34" s="43"/>
      <c r="AI34" s="82"/>
      <c r="AJ34" s="303">
        <f>MIN(AF35,AF37,AF40)</f>
        <v>0</v>
      </c>
      <c r="AK34" s="304"/>
      <c r="AL34" s="304"/>
      <c r="AM34" s="204" t="s">
        <v>8</v>
      </c>
      <c r="AN34" s="309"/>
      <c r="AO34" s="310"/>
      <c r="AP34" s="310"/>
      <c r="AQ34" s="311"/>
      <c r="AR34" s="38"/>
    </row>
    <row r="35" spans="1:52" ht="15.75" customHeight="1" x14ac:dyDescent="0.4">
      <c r="A35" s="38"/>
      <c r="B35" s="230"/>
      <c r="C35" s="234"/>
      <c r="D35" s="235"/>
      <c r="E35" s="235"/>
      <c r="F35" s="236"/>
      <c r="G35" s="226"/>
      <c r="H35" s="227"/>
      <c r="I35" s="227"/>
      <c r="J35" s="227"/>
      <c r="K35" s="227"/>
      <c r="L35" s="228"/>
      <c r="M35" s="90" t="s">
        <v>174</v>
      </c>
      <c r="N35" s="38" t="str">
        <f>IF($G$43="","",DATEDIF(G35,$M$29,"m")+1)</f>
        <v/>
      </c>
      <c r="O35" s="38" t="s">
        <v>175</v>
      </c>
      <c r="P35" s="91" t="s">
        <v>22</v>
      </c>
      <c r="Q35" s="243"/>
      <c r="R35" s="244"/>
      <c r="S35" s="244"/>
      <c r="T35" s="245"/>
      <c r="U35" s="92"/>
      <c r="V35" s="252">
        <f>V36*W37</f>
        <v>0</v>
      </c>
      <c r="W35" s="252"/>
      <c r="X35" s="252"/>
      <c r="Y35" s="56" t="s">
        <v>8</v>
      </c>
      <c r="Z35" s="90"/>
      <c r="AA35" s="315">
        <f>AA36*AB37</f>
        <v>0</v>
      </c>
      <c r="AB35" s="315"/>
      <c r="AC35" s="315"/>
      <c r="AD35" s="56" t="s">
        <v>8</v>
      </c>
      <c r="AE35" s="90"/>
      <c r="AF35" s="277">
        <f>IF(V35=0,0,ROUNDDOWN((V35-10000)/2,0))</f>
        <v>0</v>
      </c>
      <c r="AG35" s="277"/>
      <c r="AH35" s="277"/>
      <c r="AI35" s="56" t="s">
        <v>8</v>
      </c>
      <c r="AJ35" s="305"/>
      <c r="AK35" s="277"/>
      <c r="AL35" s="277"/>
      <c r="AM35" s="308"/>
      <c r="AN35" s="312"/>
      <c r="AO35" s="313"/>
      <c r="AP35" s="313"/>
      <c r="AQ35" s="314"/>
      <c r="AR35" s="38"/>
      <c r="AS35" s="40">
        <f>YEAR($AS$1)*12+MONTH($AS$1)-YEAR(G35)*12-MONTH(G35)
-IF(DAY(G35+1)=1,IF(DAY($AS$1+1)&gt;1,1),IF(AND(DAY($AS$1+1)&gt;1,
 DAY($AS$1)&lt;DAY(G35)),1))</f>
        <v>1515</v>
      </c>
      <c r="AU35" s="83" t="s">
        <v>176</v>
      </c>
      <c r="AV35" s="93">
        <f>MIN(N35,N36,N40,N41)</f>
        <v>0</v>
      </c>
      <c r="AW35" s="40" t="s">
        <v>177</v>
      </c>
    </row>
    <row r="36" spans="1:52" ht="15.75" customHeight="1" x14ac:dyDescent="0.4">
      <c r="A36" s="38"/>
      <c r="B36" s="230"/>
      <c r="C36" s="234"/>
      <c r="D36" s="235"/>
      <c r="E36" s="235"/>
      <c r="F36" s="236"/>
      <c r="G36" s="94"/>
      <c r="H36" s="95"/>
      <c r="I36" s="95"/>
      <c r="J36" s="95"/>
      <c r="K36" s="95"/>
      <c r="L36" s="96"/>
      <c r="M36" s="97" t="str">
        <f>IF(G35="","",IF($S$21="✔","（翌月払いのため",""))</f>
        <v/>
      </c>
      <c r="N36" s="98" t="str">
        <f>IF(G35="","",IF($S$21="✔",N35-1,""))</f>
        <v/>
      </c>
      <c r="O36" s="97" t="str">
        <f>IF(G35="","",IF($S$21="✔","ヶ月）",""))</f>
        <v/>
      </c>
      <c r="P36" s="99"/>
      <c r="Q36" s="246"/>
      <c r="R36" s="247"/>
      <c r="S36" s="247"/>
      <c r="T36" s="248"/>
      <c r="U36" s="100" t="s">
        <v>174</v>
      </c>
      <c r="V36" s="253"/>
      <c r="W36" s="253"/>
      <c r="X36" s="254" t="s">
        <v>178</v>
      </c>
      <c r="Y36" s="255"/>
      <c r="Z36" s="90" t="s">
        <v>159</v>
      </c>
      <c r="AA36" s="253"/>
      <c r="AB36" s="253"/>
      <c r="AC36" s="254" t="s">
        <v>178</v>
      </c>
      <c r="AD36" s="255"/>
      <c r="AE36" s="101" t="s">
        <v>179</v>
      </c>
      <c r="AF36" s="102"/>
      <c r="AG36" s="102"/>
      <c r="AH36" s="102"/>
      <c r="AI36" s="56"/>
      <c r="AJ36" s="305"/>
      <c r="AK36" s="277"/>
      <c r="AL36" s="277"/>
      <c r="AM36" s="308"/>
      <c r="AN36" s="312"/>
      <c r="AO36" s="313"/>
      <c r="AP36" s="313"/>
      <c r="AQ36" s="314"/>
      <c r="AR36" s="38"/>
      <c r="AU36" s="83" t="s">
        <v>180</v>
      </c>
      <c r="AV36" s="93">
        <f>IF(MIN(N35,N40,N36,N41)&gt;=73,72,MIN(N35,N40,N36,N41))</f>
        <v>0</v>
      </c>
      <c r="AW36" s="40" t="s">
        <v>175</v>
      </c>
    </row>
    <row r="37" spans="1:52" ht="15.75" customHeight="1" x14ac:dyDescent="0.4">
      <c r="A37" s="78"/>
      <c r="B37" s="230"/>
      <c r="C37" s="234"/>
      <c r="D37" s="235"/>
      <c r="E37" s="235"/>
      <c r="F37" s="236"/>
      <c r="G37" s="256" t="s">
        <v>181</v>
      </c>
      <c r="H37" s="257"/>
      <c r="I37" s="257"/>
      <c r="J37" s="257"/>
      <c r="K37" s="257"/>
      <c r="L37" s="258"/>
      <c r="M37" s="262" t="s">
        <v>182</v>
      </c>
      <c r="N37" s="263"/>
      <c r="O37" s="263"/>
      <c r="P37" s="264"/>
      <c r="Q37" s="267"/>
      <c r="R37" s="268"/>
      <c r="S37" s="268"/>
      <c r="T37" s="269"/>
      <c r="U37" s="103"/>
      <c r="V37" s="38"/>
      <c r="W37" s="137"/>
      <c r="X37" s="254" t="s">
        <v>183</v>
      </c>
      <c r="Y37" s="255"/>
      <c r="Z37" s="90"/>
      <c r="AA37" s="38"/>
      <c r="AB37" s="137"/>
      <c r="AC37" s="254" t="s">
        <v>183</v>
      </c>
      <c r="AD37" s="255"/>
      <c r="AE37" s="90"/>
      <c r="AF37" s="277">
        <f>ROUNDDOWN(AA35/2,0)</f>
        <v>0</v>
      </c>
      <c r="AG37" s="277"/>
      <c r="AH37" s="277"/>
      <c r="AI37" s="56" t="s">
        <v>8</v>
      </c>
      <c r="AJ37" s="305"/>
      <c r="AK37" s="277"/>
      <c r="AL37" s="277"/>
      <c r="AM37" s="308"/>
      <c r="AN37" s="312"/>
      <c r="AO37" s="313"/>
      <c r="AP37" s="313"/>
      <c r="AQ37" s="314"/>
      <c r="AR37" s="38"/>
      <c r="AU37" s="83" t="s">
        <v>184</v>
      </c>
      <c r="AV37" s="104">
        <f>IF(AV36&gt;=13,AV36-(AV36-12),AV36)-(AV35-AV36)</f>
        <v>0</v>
      </c>
      <c r="AW37" s="40" t="s">
        <v>175</v>
      </c>
    </row>
    <row r="38" spans="1:52" ht="15.75" customHeight="1" x14ac:dyDescent="0.4">
      <c r="A38" s="38"/>
      <c r="B38" s="221" t="s">
        <v>185</v>
      </c>
      <c r="C38" s="234"/>
      <c r="D38" s="235"/>
      <c r="E38" s="235"/>
      <c r="F38" s="236"/>
      <c r="G38" s="259"/>
      <c r="H38" s="260"/>
      <c r="I38" s="260"/>
      <c r="J38" s="260"/>
      <c r="K38" s="260"/>
      <c r="L38" s="261"/>
      <c r="M38" s="265"/>
      <c r="N38" s="212"/>
      <c r="O38" s="212"/>
      <c r="P38" s="266"/>
      <c r="Q38" s="270"/>
      <c r="R38" s="198"/>
      <c r="S38" s="198"/>
      <c r="T38" s="271"/>
      <c r="U38" s="90"/>
      <c r="V38" s="38"/>
      <c r="W38" s="38"/>
      <c r="X38" s="38"/>
      <c r="Y38" s="56"/>
      <c r="Z38" s="90"/>
      <c r="AA38" s="105"/>
      <c r="AB38" s="38"/>
      <c r="AC38" s="38"/>
      <c r="AD38" s="56"/>
      <c r="AE38" s="106" t="s">
        <v>186</v>
      </c>
      <c r="AF38" s="107"/>
      <c r="AG38" s="107"/>
      <c r="AH38" s="107"/>
      <c r="AI38" s="108"/>
      <c r="AJ38" s="305"/>
      <c r="AK38" s="277"/>
      <c r="AL38" s="277"/>
      <c r="AM38" s="308"/>
      <c r="AN38" s="139"/>
      <c r="AO38" s="140"/>
      <c r="AP38" s="140"/>
      <c r="AQ38" s="141"/>
      <c r="AR38" s="38"/>
      <c r="AU38" s="83" t="s">
        <v>187</v>
      </c>
      <c r="AV38" s="104">
        <f>IF(AV36=AV37,1,AV36-AV37+1)</f>
        <v>1</v>
      </c>
      <c r="AW38" s="40" t="s">
        <v>188</v>
      </c>
    </row>
    <row r="39" spans="1:52" ht="15.75" customHeight="1" x14ac:dyDescent="0.4">
      <c r="A39" s="38"/>
      <c r="B39" s="221"/>
      <c r="C39" s="234"/>
      <c r="D39" s="235"/>
      <c r="E39" s="235"/>
      <c r="F39" s="236"/>
      <c r="G39" s="259"/>
      <c r="H39" s="260"/>
      <c r="I39" s="260"/>
      <c r="J39" s="260"/>
      <c r="K39" s="260"/>
      <c r="L39" s="261"/>
      <c r="M39" s="265"/>
      <c r="N39" s="212"/>
      <c r="O39" s="212"/>
      <c r="P39" s="266"/>
      <c r="Q39" s="270"/>
      <c r="R39" s="198"/>
      <c r="S39" s="198"/>
      <c r="T39" s="271"/>
      <c r="U39" s="90"/>
      <c r="V39" s="38"/>
      <c r="W39" s="38"/>
      <c r="X39" s="38"/>
      <c r="Y39" s="56"/>
      <c r="Z39" s="90"/>
      <c r="AA39" s="38"/>
      <c r="AB39" s="38"/>
      <c r="AC39" s="38"/>
      <c r="AD39" s="56"/>
      <c r="AE39" s="106"/>
      <c r="AF39" s="107"/>
      <c r="AG39" s="107"/>
      <c r="AH39" s="107"/>
      <c r="AI39" s="108" t="str">
        <f>IF(AV40=0,"","×"&amp;AV40)</f>
        <v/>
      </c>
      <c r="AJ39" s="305"/>
      <c r="AK39" s="277"/>
      <c r="AL39" s="277"/>
      <c r="AM39" s="308"/>
      <c r="AN39" s="139"/>
      <c r="AO39" s="140"/>
      <c r="AP39" s="140"/>
      <c r="AQ39" s="141"/>
      <c r="AR39" s="38"/>
      <c r="AU39" s="83" t="s">
        <v>189</v>
      </c>
      <c r="AV39" s="104">
        <f>IF(AV38&gt;=25,IF(AV38&lt;=36,36-AV38+1,0),AV37)</f>
        <v>0</v>
      </c>
      <c r="AW39" s="40" t="s">
        <v>188</v>
      </c>
    </row>
    <row r="40" spans="1:52" ht="15.75" customHeight="1" x14ac:dyDescent="0.4">
      <c r="A40" s="38"/>
      <c r="B40" s="221"/>
      <c r="C40" s="222" t="s">
        <v>190</v>
      </c>
      <c r="D40" s="223"/>
      <c r="E40" s="224"/>
      <c r="F40" s="225"/>
      <c r="G40" s="226"/>
      <c r="H40" s="227"/>
      <c r="I40" s="227"/>
      <c r="J40" s="227"/>
      <c r="K40" s="227"/>
      <c r="L40" s="228"/>
      <c r="M40" s="90" t="s">
        <v>174</v>
      </c>
      <c r="N40" s="38" t="str">
        <f>IF(G40="","",DATEDIF(G40,$M$29,"m")+1)</f>
        <v/>
      </c>
      <c r="O40" s="38" t="s">
        <v>175</v>
      </c>
      <c r="P40" s="91" t="s">
        <v>22</v>
      </c>
      <c r="Q40" s="270"/>
      <c r="R40" s="198"/>
      <c r="S40" s="198"/>
      <c r="T40" s="271"/>
      <c r="U40" s="90"/>
      <c r="V40" s="138" t="s">
        <v>128</v>
      </c>
      <c r="W40" s="278" t="s">
        <v>191</v>
      </c>
      <c r="X40" s="279"/>
      <c r="Y40" s="280"/>
      <c r="Z40" s="90"/>
      <c r="AA40" s="38"/>
      <c r="AB40" s="38"/>
      <c r="AC40" s="38"/>
      <c r="AD40" s="56"/>
      <c r="AE40" s="90"/>
      <c r="AF40" s="113">
        <f>AV39*7500+AV40*5000</f>
        <v>0</v>
      </c>
      <c r="AG40" s="56" t="s">
        <v>252</v>
      </c>
      <c r="AH40" s="114"/>
      <c r="AI40" s="56"/>
      <c r="AJ40" s="305"/>
      <c r="AK40" s="277"/>
      <c r="AL40" s="277"/>
      <c r="AM40" s="308"/>
      <c r="AN40" s="142"/>
      <c r="AO40" s="143"/>
      <c r="AP40" s="143"/>
      <c r="AQ40" s="144"/>
      <c r="AR40" s="38"/>
      <c r="AU40" s="83" t="s">
        <v>192</v>
      </c>
      <c r="AV40" s="104">
        <f>AV37-AV39</f>
        <v>0</v>
      </c>
      <c r="AW40" s="40" t="s">
        <v>188</v>
      </c>
    </row>
    <row r="41" spans="1:52" ht="15.75" customHeight="1" x14ac:dyDescent="0.4">
      <c r="A41" s="38"/>
      <c r="B41" s="138" t="s">
        <v>128</v>
      </c>
      <c r="C41" s="148"/>
      <c r="D41" s="149"/>
      <c r="E41" s="149"/>
      <c r="F41" s="150"/>
      <c r="G41" s="94"/>
      <c r="H41" s="95"/>
      <c r="I41" s="95"/>
      <c r="J41" s="95"/>
      <c r="K41" s="95"/>
      <c r="L41" s="96"/>
      <c r="M41" s="97" t="str">
        <f>IF(G40="","",IF($S$21="✔","（翌月払いのため",""))</f>
        <v/>
      </c>
      <c r="N41" s="98" t="str">
        <f>IF(G40="","",IF($S$21="✔",N40-1,""))</f>
        <v/>
      </c>
      <c r="O41" s="97" t="str">
        <f>IF(G40="","",IF($S$21="✔","ヶ月）",""))</f>
        <v/>
      </c>
      <c r="P41" s="99"/>
      <c r="Q41" s="272"/>
      <c r="R41" s="273"/>
      <c r="S41" s="273"/>
      <c r="T41" s="274"/>
      <c r="U41" s="70"/>
      <c r="V41" s="61"/>
      <c r="W41" s="61"/>
      <c r="X41" s="61"/>
      <c r="Y41" s="62"/>
      <c r="Z41" s="70"/>
      <c r="AA41" s="61"/>
      <c r="AB41" s="61"/>
      <c r="AC41" s="61"/>
      <c r="AD41" s="62"/>
      <c r="AE41" s="70"/>
      <c r="AF41" s="61"/>
      <c r="AG41" s="61"/>
      <c r="AH41" s="61"/>
      <c r="AI41" s="62"/>
      <c r="AJ41" s="306"/>
      <c r="AK41" s="307"/>
      <c r="AL41" s="307"/>
      <c r="AM41" s="205"/>
      <c r="AN41" s="145"/>
      <c r="AO41" s="146"/>
      <c r="AP41" s="146"/>
      <c r="AQ41" s="147"/>
      <c r="AR41" s="38"/>
    </row>
    <row r="42" spans="1:52" ht="15.75" customHeight="1" x14ac:dyDescent="0.4">
      <c r="A42" s="38"/>
      <c r="B42" s="229">
        <v>2</v>
      </c>
      <c r="C42" s="231"/>
      <c r="D42" s="232"/>
      <c r="E42" s="232"/>
      <c r="F42" s="233"/>
      <c r="G42" s="237" t="s">
        <v>193</v>
      </c>
      <c r="H42" s="238"/>
      <c r="I42" s="238"/>
      <c r="J42" s="238"/>
      <c r="K42" s="238"/>
      <c r="L42" s="239"/>
      <c r="M42" s="42"/>
      <c r="N42" s="43"/>
      <c r="O42" s="43"/>
      <c r="P42" s="43"/>
      <c r="Q42" s="240"/>
      <c r="R42" s="241"/>
      <c r="S42" s="241"/>
      <c r="T42" s="242"/>
      <c r="U42" s="249"/>
      <c r="V42" s="250"/>
      <c r="W42" s="250"/>
      <c r="X42" s="250"/>
      <c r="Y42" s="251"/>
      <c r="Z42" s="42"/>
      <c r="AA42" s="43"/>
      <c r="AB42" s="43"/>
      <c r="AC42" s="43"/>
      <c r="AD42" s="88"/>
      <c r="AE42" s="89" t="s">
        <v>194</v>
      </c>
      <c r="AF42" s="43"/>
      <c r="AG42" s="43"/>
      <c r="AH42" s="43"/>
      <c r="AI42" s="82"/>
      <c r="AJ42" s="200">
        <f>MIN(AF43,AF45,AF48)</f>
        <v>0</v>
      </c>
      <c r="AK42" s="201"/>
      <c r="AL42" s="201"/>
      <c r="AM42" s="204" t="s">
        <v>195</v>
      </c>
      <c r="AN42" s="309"/>
      <c r="AO42" s="310"/>
      <c r="AP42" s="310"/>
      <c r="AQ42" s="311"/>
      <c r="AR42" s="38"/>
    </row>
    <row r="43" spans="1:52" ht="15.75" customHeight="1" x14ac:dyDescent="0.4">
      <c r="A43" s="38"/>
      <c r="B43" s="230"/>
      <c r="C43" s="234"/>
      <c r="D43" s="235"/>
      <c r="E43" s="235"/>
      <c r="F43" s="236"/>
      <c r="G43" s="226"/>
      <c r="H43" s="227"/>
      <c r="I43" s="227"/>
      <c r="J43" s="227"/>
      <c r="K43" s="227"/>
      <c r="L43" s="228"/>
      <c r="M43" s="90" t="s">
        <v>196</v>
      </c>
      <c r="N43" s="38" t="str">
        <f>IF($G$43="","",DATEDIF(G43,$M$29,"m")+1)</f>
        <v/>
      </c>
      <c r="O43" s="38" t="s">
        <v>197</v>
      </c>
      <c r="P43" s="91" t="s">
        <v>198</v>
      </c>
      <c r="Q43" s="243"/>
      <c r="R43" s="244"/>
      <c r="S43" s="244"/>
      <c r="T43" s="245"/>
      <c r="U43" s="92"/>
      <c r="V43" s="252">
        <f>V44*W45</f>
        <v>0</v>
      </c>
      <c r="W43" s="252"/>
      <c r="X43" s="252"/>
      <c r="Y43" s="56" t="s">
        <v>195</v>
      </c>
      <c r="Z43" s="90"/>
      <c r="AA43" s="315">
        <f>AA44*AB45</f>
        <v>0</v>
      </c>
      <c r="AB43" s="315"/>
      <c r="AC43" s="315"/>
      <c r="AD43" s="56" t="s">
        <v>195</v>
      </c>
      <c r="AE43" s="90"/>
      <c r="AF43" s="277">
        <f>IF(V43=0,0,ROUNDDOWN((V43-10000)/2,0))</f>
        <v>0</v>
      </c>
      <c r="AG43" s="277"/>
      <c r="AH43" s="277"/>
      <c r="AI43" s="56" t="s">
        <v>195</v>
      </c>
      <c r="AJ43" s="367"/>
      <c r="AK43" s="315"/>
      <c r="AL43" s="315"/>
      <c r="AM43" s="308"/>
      <c r="AN43" s="312"/>
      <c r="AO43" s="313"/>
      <c r="AP43" s="313"/>
      <c r="AQ43" s="314"/>
      <c r="AR43" s="38"/>
      <c r="AS43" s="40">
        <f>YEAR($AS$1)*12+MONTH($AS$1)-YEAR(G43)*12-MONTH(G43)
-IF(DAY(G43+1)=1,IF(DAY($AS$1+1)&gt;1,1),IF(AND(DAY($AS$1+1)&gt;1,
 DAY($AS$1)&lt;DAY(G43)),1))</f>
        <v>1515</v>
      </c>
      <c r="AU43" s="83" t="s">
        <v>176</v>
      </c>
      <c r="AV43" s="93">
        <f>MIN(N43,N44,N48,N49)</f>
        <v>0</v>
      </c>
      <c r="AW43" s="40" t="s">
        <v>177</v>
      </c>
    </row>
    <row r="44" spans="1:52" ht="15.75" customHeight="1" x14ac:dyDescent="0.4">
      <c r="A44" s="38"/>
      <c r="B44" s="230"/>
      <c r="C44" s="234"/>
      <c r="D44" s="235"/>
      <c r="E44" s="235"/>
      <c r="F44" s="236"/>
      <c r="G44" s="94"/>
      <c r="H44" s="95"/>
      <c r="I44" s="95"/>
      <c r="J44" s="95"/>
      <c r="K44" s="95"/>
      <c r="L44" s="96"/>
      <c r="M44" s="97" t="str">
        <f>IF(G43="","",IF($S$21="✔","（翌月払いのため",""))</f>
        <v/>
      </c>
      <c r="N44" s="98" t="str">
        <f>IF(G43="","",IF($S$21="✔",N43-1,""))</f>
        <v/>
      </c>
      <c r="O44" s="97" t="str">
        <f>IF(G43="","",IF($S$21="✔","ヶ月）",""))</f>
        <v/>
      </c>
      <c r="P44" s="99"/>
      <c r="Q44" s="246"/>
      <c r="R44" s="247"/>
      <c r="S44" s="247"/>
      <c r="T44" s="248"/>
      <c r="U44" s="100" t="s">
        <v>196</v>
      </c>
      <c r="V44" s="253"/>
      <c r="W44" s="253"/>
      <c r="X44" s="254" t="s">
        <v>199</v>
      </c>
      <c r="Y44" s="255"/>
      <c r="Z44" s="90" t="s">
        <v>200</v>
      </c>
      <c r="AA44" s="253"/>
      <c r="AB44" s="253"/>
      <c r="AC44" s="254" t="s">
        <v>199</v>
      </c>
      <c r="AD44" s="255"/>
      <c r="AE44" s="101" t="s">
        <v>201</v>
      </c>
      <c r="AF44" s="102"/>
      <c r="AG44" s="102"/>
      <c r="AH44" s="102"/>
      <c r="AI44" s="56"/>
      <c r="AJ44" s="367"/>
      <c r="AK44" s="315"/>
      <c r="AL44" s="315"/>
      <c r="AM44" s="308"/>
      <c r="AN44" s="312"/>
      <c r="AO44" s="313"/>
      <c r="AP44" s="313"/>
      <c r="AQ44" s="314"/>
      <c r="AR44" s="38"/>
      <c r="AU44" s="83" t="s">
        <v>180</v>
      </c>
      <c r="AV44" s="93">
        <f>IF(MIN(N43,N48,N44,N49)&gt;=73,72,MIN(N43,N48,N44,N49))</f>
        <v>0</v>
      </c>
      <c r="AW44" s="40" t="s">
        <v>175</v>
      </c>
    </row>
    <row r="45" spans="1:52" ht="15.75" customHeight="1" x14ac:dyDescent="0.4">
      <c r="A45" s="78"/>
      <c r="B45" s="230"/>
      <c r="C45" s="234"/>
      <c r="D45" s="235"/>
      <c r="E45" s="235"/>
      <c r="F45" s="236"/>
      <c r="G45" s="256" t="s">
        <v>202</v>
      </c>
      <c r="H45" s="257"/>
      <c r="I45" s="257"/>
      <c r="J45" s="257"/>
      <c r="K45" s="257"/>
      <c r="L45" s="258"/>
      <c r="M45" s="262" t="s">
        <v>203</v>
      </c>
      <c r="N45" s="263"/>
      <c r="O45" s="263"/>
      <c r="P45" s="264"/>
      <c r="Q45" s="267"/>
      <c r="R45" s="268"/>
      <c r="S45" s="268"/>
      <c r="T45" s="269"/>
      <c r="U45" s="103"/>
      <c r="V45" s="38"/>
      <c r="W45" s="137"/>
      <c r="X45" s="254" t="s">
        <v>204</v>
      </c>
      <c r="Y45" s="255"/>
      <c r="Z45" s="90"/>
      <c r="AA45" s="38"/>
      <c r="AB45" s="137"/>
      <c r="AC45" s="254" t="s">
        <v>204</v>
      </c>
      <c r="AD45" s="255"/>
      <c r="AE45" s="90"/>
      <c r="AF45" s="277">
        <f>ROUNDDOWN(AA43/2,0)</f>
        <v>0</v>
      </c>
      <c r="AG45" s="277"/>
      <c r="AH45" s="277"/>
      <c r="AI45" s="56" t="s">
        <v>195</v>
      </c>
      <c r="AJ45" s="367"/>
      <c r="AK45" s="315"/>
      <c r="AL45" s="315"/>
      <c r="AM45" s="308"/>
      <c r="AN45" s="312"/>
      <c r="AO45" s="313"/>
      <c r="AP45" s="313"/>
      <c r="AQ45" s="314"/>
      <c r="AR45" s="38"/>
      <c r="AU45" s="83" t="s">
        <v>184</v>
      </c>
      <c r="AV45" s="104">
        <f>IF(AV44&gt;=13,AV44-(AV44-12),AV44)-(AV43-AV44)</f>
        <v>0</v>
      </c>
      <c r="AW45" s="40" t="s">
        <v>175</v>
      </c>
    </row>
    <row r="46" spans="1:52" ht="15.75" customHeight="1" x14ac:dyDescent="0.4">
      <c r="A46" s="38"/>
      <c r="B46" s="221" t="s">
        <v>205</v>
      </c>
      <c r="C46" s="234"/>
      <c r="D46" s="235"/>
      <c r="E46" s="235"/>
      <c r="F46" s="236"/>
      <c r="G46" s="259"/>
      <c r="H46" s="260"/>
      <c r="I46" s="260"/>
      <c r="J46" s="260"/>
      <c r="K46" s="260"/>
      <c r="L46" s="261"/>
      <c r="M46" s="265"/>
      <c r="N46" s="212"/>
      <c r="O46" s="212"/>
      <c r="P46" s="266"/>
      <c r="Q46" s="270"/>
      <c r="R46" s="198"/>
      <c r="S46" s="198"/>
      <c r="T46" s="271"/>
      <c r="U46" s="90"/>
      <c r="V46" s="38"/>
      <c r="W46" s="38"/>
      <c r="X46" s="38"/>
      <c r="Y46" s="56"/>
      <c r="Z46" s="90"/>
      <c r="AA46" s="38"/>
      <c r="AB46" s="38"/>
      <c r="AC46" s="38"/>
      <c r="AD46" s="56"/>
      <c r="AE46" s="101" t="s">
        <v>186</v>
      </c>
      <c r="AF46" s="107"/>
      <c r="AG46" s="107"/>
      <c r="AH46" s="107"/>
      <c r="AI46" s="108" t="str">
        <f>IF(AV47=0,"","×"&amp;AV47)</f>
        <v/>
      </c>
      <c r="AJ46" s="367"/>
      <c r="AK46" s="315"/>
      <c r="AL46" s="315"/>
      <c r="AM46" s="308"/>
      <c r="AN46" s="139"/>
      <c r="AO46" s="140"/>
      <c r="AP46" s="140"/>
      <c r="AQ46" s="141"/>
      <c r="AR46" s="38"/>
      <c r="AU46" s="83" t="s">
        <v>187</v>
      </c>
      <c r="AV46" s="104">
        <f>IF(AV44=AV45,1,AV44-AV45+1)</f>
        <v>1</v>
      </c>
      <c r="AW46" s="40" t="s">
        <v>188</v>
      </c>
    </row>
    <row r="47" spans="1:52" ht="13.9" customHeight="1" x14ac:dyDescent="0.4">
      <c r="A47" s="38"/>
      <c r="B47" s="221"/>
      <c r="C47" s="234"/>
      <c r="D47" s="235"/>
      <c r="E47" s="235"/>
      <c r="F47" s="236"/>
      <c r="G47" s="259"/>
      <c r="H47" s="260"/>
      <c r="I47" s="260"/>
      <c r="J47" s="260"/>
      <c r="K47" s="260"/>
      <c r="L47" s="261"/>
      <c r="M47" s="265"/>
      <c r="N47" s="212"/>
      <c r="O47" s="212"/>
      <c r="P47" s="266"/>
      <c r="Q47" s="270"/>
      <c r="R47" s="198"/>
      <c r="S47" s="198"/>
      <c r="T47" s="271"/>
      <c r="U47" s="90"/>
      <c r="V47" s="38"/>
      <c r="W47" s="38"/>
      <c r="X47" s="38"/>
      <c r="Y47" s="56"/>
      <c r="Z47" s="90"/>
      <c r="AA47" s="38"/>
      <c r="AB47" s="38"/>
      <c r="AC47" s="38"/>
      <c r="AD47" s="56"/>
      <c r="AE47" s="106"/>
      <c r="AF47" s="107"/>
      <c r="AG47" s="107"/>
      <c r="AH47" s="107"/>
      <c r="AI47" s="108" t="str">
        <f>IF(AV48=0,"","×"&amp;AV48)</f>
        <v/>
      </c>
      <c r="AJ47" s="367"/>
      <c r="AK47" s="315"/>
      <c r="AL47" s="315"/>
      <c r="AM47" s="308"/>
      <c r="AN47" s="139"/>
      <c r="AO47" s="140"/>
      <c r="AP47" s="140"/>
      <c r="AQ47" s="141"/>
      <c r="AR47" s="38"/>
      <c r="AU47" s="83" t="s">
        <v>189</v>
      </c>
      <c r="AV47" s="104">
        <f>IF(AV46&gt;=25,IF(AV46&lt;=36,36-AV46+1,0),AV45)</f>
        <v>0</v>
      </c>
      <c r="AW47" s="40" t="s">
        <v>188</v>
      </c>
    </row>
    <row r="48" spans="1:52" ht="15.75" customHeight="1" x14ac:dyDescent="0.4">
      <c r="A48" s="38"/>
      <c r="B48" s="221"/>
      <c r="C48" s="222" t="s">
        <v>206</v>
      </c>
      <c r="D48" s="223"/>
      <c r="E48" s="224"/>
      <c r="F48" s="225"/>
      <c r="G48" s="226"/>
      <c r="H48" s="227"/>
      <c r="I48" s="227"/>
      <c r="J48" s="227"/>
      <c r="K48" s="227"/>
      <c r="L48" s="228"/>
      <c r="M48" s="90" t="s">
        <v>196</v>
      </c>
      <c r="N48" s="38" t="str">
        <f>IF(G48="","",DATEDIF(G48,$M$29,"m")+1)</f>
        <v/>
      </c>
      <c r="O48" s="38" t="s">
        <v>197</v>
      </c>
      <c r="P48" s="91" t="s">
        <v>198</v>
      </c>
      <c r="Q48" s="270"/>
      <c r="R48" s="198"/>
      <c r="S48" s="198"/>
      <c r="T48" s="271"/>
      <c r="U48" s="90"/>
      <c r="V48" s="138" t="s">
        <v>128</v>
      </c>
      <c r="W48" s="78" t="s">
        <v>207</v>
      </c>
      <c r="X48" s="38"/>
      <c r="Y48" s="56"/>
      <c r="Z48" s="90"/>
      <c r="AA48" s="38"/>
      <c r="AB48" s="38"/>
      <c r="AC48" s="38"/>
      <c r="AD48" s="56"/>
      <c r="AE48" s="90"/>
      <c r="AF48" s="113">
        <f>AV47*7500+AV48*5000</f>
        <v>0</v>
      </c>
      <c r="AG48" s="56" t="s">
        <v>252</v>
      </c>
      <c r="AH48" s="114"/>
      <c r="AI48" s="56"/>
      <c r="AJ48" s="367"/>
      <c r="AK48" s="315"/>
      <c r="AL48" s="315"/>
      <c r="AM48" s="308"/>
      <c r="AN48" s="142"/>
      <c r="AO48" s="143"/>
      <c r="AP48" s="143"/>
      <c r="AQ48" s="144"/>
      <c r="AR48" s="38"/>
      <c r="AU48" s="83" t="s">
        <v>192</v>
      </c>
      <c r="AV48" s="104">
        <f>AV45-AV47</f>
        <v>0</v>
      </c>
      <c r="AW48" s="40" t="s">
        <v>188</v>
      </c>
    </row>
    <row r="49" spans="1:49" ht="15.75" customHeight="1" x14ac:dyDescent="0.4">
      <c r="A49" s="38"/>
      <c r="B49" s="138" t="s">
        <v>128</v>
      </c>
      <c r="C49" s="148"/>
      <c r="D49" s="149"/>
      <c r="E49" s="149"/>
      <c r="F49" s="150"/>
      <c r="G49" s="94"/>
      <c r="H49" s="95"/>
      <c r="I49" s="95"/>
      <c r="J49" s="95"/>
      <c r="K49" s="95"/>
      <c r="L49" s="96"/>
      <c r="M49" s="97" t="str">
        <f>IF(G48="","",IF($S$21="✔","（翌月払いのため",""))</f>
        <v/>
      </c>
      <c r="N49" s="98" t="str">
        <f>IF(G48="","",IF($S$21="✔",N48-1,""))</f>
        <v/>
      </c>
      <c r="O49" s="97" t="str">
        <f>IF(G48="","",IF($S$21="✔","ヶ月）",""))</f>
        <v/>
      </c>
      <c r="P49" s="99"/>
      <c r="Q49" s="272"/>
      <c r="R49" s="273"/>
      <c r="S49" s="273"/>
      <c r="T49" s="274"/>
      <c r="U49" s="70"/>
      <c r="V49" s="61"/>
      <c r="W49" s="61"/>
      <c r="X49" s="61"/>
      <c r="Y49" s="62"/>
      <c r="Z49" s="70"/>
      <c r="AA49" s="61"/>
      <c r="AB49" s="61"/>
      <c r="AC49" s="61"/>
      <c r="AD49" s="62"/>
      <c r="AE49" s="70"/>
      <c r="AF49" s="61"/>
      <c r="AG49" s="61"/>
      <c r="AH49" s="61"/>
      <c r="AI49" s="62"/>
      <c r="AJ49" s="202"/>
      <c r="AK49" s="203"/>
      <c r="AL49" s="203"/>
      <c r="AM49" s="205"/>
      <c r="AN49" s="145"/>
      <c r="AO49" s="146"/>
      <c r="AP49" s="146"/>
      <c r="AQ49" s="147"/>
      <c r="AR49" s="38"/>
    </row>
    <row r="50" spans="1:49" ht="15.75" customHeight="1" x14ac:dyDescent="0.4">
      <c r="A50" s="38"/>
      <c r="B50" s="229">
        <v>3</v>
      </c>
      <c r="C50" s="231"/>
      <c r="D50" s="232"/>
      <c r="E50" s="232"/>
      <c r="F50" s="233"/>
      <c r="G50" s="237" t="s">
        <v>193</v>
      </c>
      <c r="H50" s="238"/>
      <c r="I50" s="238"/>
      <c r="J50" s="238"/>
      <c r="K50" s="238"/>
      <c r="L50" s="239"/>
      <c r="M50" s="42"/>
      <c r="N50" s="43"/>
      <c r="O50" s="43"/>
      <c r="P50" s="43"/>
      <c r="Q50" s="240"/>
      <c r="R50" s="241"/>
      <c r="S50" s="241"/>
      <c r="T50" s="242"/>
      <c r="U50" s="249"/>
      <c r="V50" s="250"/>
      <c r="W50" s="250"/>
      <c r="X50" s="250"/>
      <c r="Y50" s="251"/>
      <c r="Z50" s="42"/>
      <c r="AA50" s="43"/>
      <c r="AB50" s="43"/>
      <c r="AC50" s="43"/>
      <c r="AD50" s="88"/>
      <c r="AE50" s="89" t="s">
        <v>194</v>
      </c>
      <c r="AF50" s="43"/>
      <c r="AG50" s="43"/>
      <c r="AH50" s="43"/>
      <c r="AI50" s="82"/>
      <c r="AJ50" s="200">
        <f>MIN(AF51,AF53,AF56)</f>
        <v>0</v>
      </c>
      <c r="AK50" s="201"/>
      <c r="AL50" s="201"/>
      <c r="AM50" s="204" t="s">
        <v>195</v>
      </c>
      <c r="AN50" s="309"/>
      <c r="AO50" s="310"/>
      <c r="AP50" s="310"/>
      <c r="AQ50" s="311"/>
      <c r="AR50" s="38"/>
    </row>
    <row r="51" spans="1:49" ht="15.75" customHeight="1" x14ac:dyDescent="0.4">
      <c r="A51" s="38"/>
      <c r="B51" s="230"/>
      <c r="C51" s="234"/>
      <c r="D51" s="235"/>
      <c r="E51" s="235"/>
      <c r="F51" s="236"/>
      <c r="G51" s="226"/>
      <c r="H51" s="227"/>
      <c r="I51" s="227"/>
      <c r="J51" s="227"/>
      <c r="K51" s="227"/>
      <c r="L51" s="228"/>
      <c r="M51" s="90" t="s">
        <v>196</v>
      </c>
      <c r="N51" s="38" t="str">
        <f>IF($G$51="","",DATEDIF(G51,$M$29,"m")+1)</f>
        <v/>
      </c>
      <c r="O51" s="38" t="s">
        <v>197</v>
      </c>
      <c r="P51" s="91" t="s">
        <v>198</v>
      </c>
      <c r="Q51" s="243"/>
      <c r="R51" s="244"/>
      <c r="S51" s="244"/>
      <c r="T51" s="245"/>
      <c r="U51" s="92"/>
      <c r="V51" s="252">
        <f>V52*W53</f>
        <v>0</v>
      </c>
      <c r="W51" s="252"/>
      <c r="X51" s="252"/>
      <c r="Y51" s="56" t="s">
        <v>195</v>
      </c>
      <c r="Z51" s="90"/>
      <c r="AA51" s="315">
        <f>AA52*AB53</f>
        <v>0</v>
      </c>
      <c r="AB51" s="315"/>
      <c r="AC51" s="315"/>
      <c r="AD51" s="56" t="s">
        <v>195</v>
      </c>
      <c r="AE51" s="90"/>
      <c r="AF51" s="277">
        <f>IF(V51=0,0,ROUNDDOWN((V51-10000)/2,0))</f>
        <v>0</v>
      </c>
      <c r="AG51" s="277"/>
      <c r="AH51" s="277"/>
      <c r="AI51" s="56" t="s">
        <v>195</v>
      </c>
      <c r="AJ51" s="367"/>
      <c r="AK51" s="315"/>
      <c r="AL51" s="315"/>
      <c r="AM51" s="308"/>
      <c r="AN51" s="312"/>
      <c r="AO51" s="313"/>
      <c r="AP51" s="313"/>
      <c r="AQ51" s="314"/>
      <c r="AR51" s="38"/>
      <c r="AS51" s="40">
        <f>YEAR($AS$1)*12+MONTH($AS$1)-YEAR(G51)*12-MONTH(G51)
-IF(DAY(G51+1)=1,IF(DAY($AS$1+1)&gt;1,1),IF(AND(DAY($AS$1+1)&gt;1,
 DAY($AS$1)&lt;DAY(G51)),1))</f>
        <v>1515</v>
      </c>
      <c r="AU51" s="83" t="s">
        <v>176</v>
      </c>
      <c r="AV51" s="93">
        <f>MIN(N51,N52,N56,N57)</f>
        <v>0</v>
      </c>
      <c r="AW51" s="40" t="s">
        <v>177</v>
      </c>
    </row>
    <row r="52" spans="1:49" ht="15.75" customHeight="1" x14ac:dyDescent="0.4">
      <c r="A52" s="38"/>
      <c r="B52" s="230"/>
      <c r="C52" s="234"/>
      <c r="D52" s="235"/>
      <c r="E52" s="235"/>
      <c r="F52" s="236"/>
      <c r="G52" s="94"/>
      <c r="H52" s="95"/>
      <c r="I52" s="95"/>
      <c r="J52" s="95"/>
      <c r="K52" s="95"/>
      <c r="L52" s="96"/>
      <c r="M52" s="97" t="str">
        <f>IF(G51="","",IF($S$21="✔","（翌月払いのため",""))</f>
        <v/>
      </c>
      <c r="N52" s="98" t="str">
        <f>IF(G51="","",IF($S$21="✔",N51-1,""))</f>
        <v/>
      </c>
      <c r="O52" s="97" t="str">
        <f>IF(G51="","",IF($S$21="✔","ヶ月）",""))</f>
        <v/>
      </c>
      <c r="P52" s="99"/>
      <c r="Q52" s="246"/>
      <c r="R52" s="247"/>
      <c r="S52" s="247"/>
      <c r="T52" s="248"/>
      <c r="U52" s="100" t="s">
        <v>196</v>
      </c>
      <c r="V52" s="253"/>
      <c r="W52" s="253"/>
      <c r="X52" s="254" t="s">
        <v>199</v>
      </c>
      <c r="Y52" s="255"/>
      <c r="Z52" s="90" t="s">
        <v>200</v>
      </c>
      <c r="AA52" s="253"/>
      <c r="AB52" s="253"/>
      <c r="AC52" s="254" t="s">
        <v>199</v>
      </c>
      <c r="AD52" s="255"/>
      <c r="AE52" s="101" t="s">
        <v>201</v>
      </c>
      <c r="AF52" s="102"/>
      <c r="AG52" s="102"/>
      <c r="AH52" s="102"/>
      <c r="AI52" s="56"/>
      <c r="AJ52" s="367"/>
      <c r="AK52" s="315"/>
      <c r="AL52" s="315"/>
      <c r="AM52" s="308"/>
      <c r="AN52" s="312"/>
      <c r="AO52" s="313"/>
      <c r="AP52" s="313"/>
      <c r="AQ52" s="314"/>
      <c r="AR52" s="38"/>
      <c r="AU52" s="83" t="s">
        <v>180</v>
      </c>
      <c r="AV52" s="93">
        <f>IF(MIN(N51,N56,N52,N57)&gt;=73,72,MIN(N51,N56,N52,N57))</f>
        <v>0</v>
      </c>
      <c r="AW52" s="40" t="s">
        <v>175</v>
      </c>
    </row>
    <row r="53" spans="1:49" ht="15.75" customHeight="1" x14ac:dyDescent="0.4">
      <c r="A53" s="78"/>
      <c r="B53" s="230"/>
      <c r="C53" s="234"/>
      <c r="D53" s="235"/>
      <c r="E53" s="235"/>
      <c r="F53" s="236"/>
      <c r="G53" s="256" t="s">
        <v>202</v>
      </c>
      <c r="H53" s="257"/>
      <c r="I53" s="257"/>
      <c r="J53" s="257"/>
      <c r="K53" s="257"/>
      <c r="L53" s="258"/>
      <c r="M53" s="262" t="s">
        <v>203</v>
      </c>
      <c r="N53" s="263"/>
      <c r="O53" s="263"/>
      <c r="P53" s="264"/>
      <c r="Q53" s="267"/>
      <c r="R53" s="268"/>
      <c r="S53" s="268"/>
      <c r="T53" s="269"/>
      <c r="U53" s="103"/>
      <c r="V53" s="38"/>
      <c r="W53" s="137"/>
      <c r="X53" s="254" t="s">
        <v>204</v>
      </c>
      <c r="Y53" s="255"/>
      <c r="Z53" s="90"/>
      <c r="AA53" s="38"/>
      <c r="AB53" s="137"/>
      <c r="AC53" s="254" t="s">
        <v>204</v>
      </c>
      <c r="AD53" s="255"/>
      <c r="AE53" s="90"/>
      <c r="AF53" s="277">
        <f>ROUNDDOWN(AA51/2,0)</f>
        <v>0</v>
      </c>
      <c r="AG53" s="277"/>
      <c r="AH53" s="277"/>
      <c r="AI53" s="56" t="s">
        <v>195</v>
      </c>
      <c r="AJ53" s="367"/>
      <c r="AK53" s="315"/>
      <c r="AL53" s="315"/>
      <c r="AM53" s="308"/>
      <c r="AN53" s="312"/>
      <c r="AO53" s="313"/>
      <c r="AP53" s="313"/>
      <c r="AQ53" s="314"/>
      <c r="AR53" s="38"/>
      <c r="AU53" s="83" t="s">
        <v>184</v>
      </c>
      <c r="AV53" s="104">
        <f>IF(AV52&gt;=13,AV52-(AV52-12),AV52)-(AV51-AV52)</f>
        <v>0</v>
      </c>
      <c r="AW53" s="40" t="s">
        <v>175</v>
      </c>
    </row>
    <row r="54" spans="1:49" ht="15.75" customHeight="1" x14ac:dyDescent="0.4">
      <c r="A54" s="38"/>
      <c r="B54" s="221" t="s">
        <v>205</v>
      </c>
      <c r="C54" s="234"/>
      <c r="D54" s="235"/>
      <c r="E54" s="235"/>
      <c r="F54" s="236"/>
      <c r="G54" s="259"/>
      <c r="H54" s="260"/>
      <c r="I54" s="260"/>
      <c r="J54" s="260"/>
      <c r="K54" s="260"/>
      <c r="L54" s="261"/>
      <c r="M54" s="265"/>
      <c r="N54" s="212"/>
      <c r="O54" s="212"/>
      <c r="P54" s="266"/>
      <c r="Q54" s="270"/>
      <c r="R54" s="198"/>
      <c r="S54" s="198"/>
      <c r="T54" s="271"/>
      <c r="U54" s="90"/>
      <c r="V54" s="38"/>
      <c r="W54" s="38"/>
      <c r="X54" s="38"/>
      <c r="Y54" s="56"/>
      <c r="Z54" s="90"/>
      <c r="AA54" s="38"/>
      <c r="AB54" s="38"/>
      <c r="AC54" s="38"/>
      <c r="AD54" s="56"/>
      <c r="AE54" s="106" t="s">
        <v>186</v>
      </c>
      <c r="AF54" s="107"/>
      <c r="AG54" s="107"/>
      <c r="AH54" s="107"/>
      <c r="AI54" s="108" t="str">
        <f>IF(AV55=0,"","×"&amp;AV55)</f>
        <v/>
      </c>
      <c r="AJ54" s="367"/>
      <c r="AK54" s="315"/>
      <c r="AL54" s="315"/>
      <c r="AM54" s="308"/>
      <c r="AN54" s="139"/>
      <c r="AO54" s="140"/>
      <c r="AP54" s="140"/>
      <c r="AQ54" s="141"/>
      <c r="AR54" s="38"/>
      <c r="AU54" s="83" t="s">
        <v>187</v>
      </c>
      <c r="AV54" s="104">
        <f>IF(AV52=AV53,1,AV52-AV53+1)</f>
        <v>1</v>
      </c>
      <c r="AW54" s="40" t="s">
        <v>188</v>
      </c>
    </row>
    <row r="55" spans="1:49" ht="13.9" customHeight="1" x14ac:dyDescent="0.4">
      <c r="A55" s="38"/>
      <c r="B55" s="221"/>
      <c r="C55" s="234"/>
      <c r="D55" s="235"/>
      <c r="E55" s="235"/>
      <c r="F55" s="236"/>
      <c r="G55" s="259"/>
      <c r="H55" s="260"/>
      <c r="I55" s="260"/>
      <c r="J55" s="260"/>
      <c r="K55" s="260"/>
      <c r="L55" s="261"/>
      <c r="M55" s="265"/>
      <c r="N55" s="212"/>
      <c r="O55" s="212"/>
      <c r="P55" s="266"/>
      <c r="Q55" s="270"/>
      <c r="R55" s="198"/>
      <c r="S55" s="198"/>
      <c r="T55" s="271"/>
      <c r="U55" s="90"/>
      <c r="V55" s="38"/>
      <c r="W55" s="38"/>
      <c r="X55" s="38"/>
      <c r="Y55" s="56"/>
      <c r="Z55" s="90"/>
      <c r="AA55" s="38"/>
      <c r="AB55" s="38"/>
      <c r="AC55" s="38"/>
      <c r="AD55" s="56"/>
      <c r="AE55" s="106"/>
      <c r="AF55" s="107"/>
      <c r="AG55" s="107"/>
      <c r="AH55" s="107"/>
      <c r="AI55" s="108" t="str">
        <f>IF(AV56=0,"","×"&amp;AV56)</f>
        <v/>
      </c>
      <c r="AJ55" s="367"/>
      <c r="AK55" s="315"/>
      <c r="AL55" s="315"/>
      <c r="AM55" s="308"/>
      <c r="AN55" s="139"/>
      <c r="AO55" s="140"/>
      <c r="AP55" s="140"/>
      <c r="AQ55" s="141"/>
      <c r="AR55" s="38"/>
      <c r="AU55" s="83" t="s">
        <v>189</v>
      </c>
      <c r="AV55" s="104">
        <f>IF(AV54&gt;=25,IF(AV54&lt;=36,36-AV54+1,0),AV53)</f>
        <v>0</v>
      </c>
      <c r="AW55" s="40" t="s">
        <v>188</v>
      </c>
    </row>
    <row r="56" spans="1:49" ht="15.75" customHeight="1" x14ac:dyDescent="0.4">
      <c r="A56" s="38"/>
      <c r="B56" s="275"/>
      <c r="C56" s="222" t="s">
        <v>206</v>
      </c>
      <c r="D56" s="223"/>
      <c r="E56" s="224"/>
      <c r="F56" s="276"/>
      <c r="G56" s="226"/>
      <c r="H56" s="227"/>
      <c r="I56" s="227"/>
      <c r="J56" s="227"/>
      <c r="K56" s="227"/>
      <c r="L56" s="228"/>
      <c r="M56" s="90" t="s">
        <v>196</v>
      </c>
      <c r="N56" s="38" t="str">
        <f>IF(G56="","",DATEDIF(G56,$M$29,"m")+1)</f>
        <v/>
      </c>
      <c r="O56" s="38" t="s">
        <v>197</v>
      </c>
      <c r="P56" s="91" t="s">
        <v>198</v>
      </c>
      <c r="Q56" s="270"/>
      <c r="R56" s="198"/>
      <c r="S56" s="198"/>
      <c r="T56" s="271"/>
      <c r="U56" s="90"/>
      <c r="V56" s="138" t="s">
        <v>128</v>
      </c>
      <c r="W56" s="78" t="s">
        <v>207</v>
      </c>
      <c r="X56" s="50"/>
      <c r="Y56" s="56"/>
      <c r="Z56" s="90"/>
      <c r="AA56" s="38"/>
      <c r="AB56" s="38"/>
      <c r="AC56" s="38"/>
      <c r="AD56" s="56"/>
      <c r="AE56" s="90"/>
      <c r="AF56" s="113">
        <f>AV55*7500+AV56*5000</f>
        <v>0</v>
      </c>
      <c r="AG56" s="56" t="s">
        <v>252</v>
      </c>
      <c r="AH56" s="114"/>
      <c r="AI56" s="56"/>
      <c r="AJ56" s="367"/>
      <c r="AK56" s="315"/>
      <c r="AL56" s="315"/>
      <c r="AM56" s="308"/>
      <c r="AN56" s="142"/>
      <c r="AO56" s="143"/>
      <c r="AP56" s="143"/>
      <c r="AQ56" s="144"/>
      <c r="AR56" s="38"/>
      <c r="AU56" s="83" t="s">
        <v>192</v>
      </c>
      <c r="AV56" s="104">
        <f>AV53-AV55</f>
        <v>0</v>
      </c>
      <c r="AW56" s="40" t="s">
        <v>188</v>
      </c>
    </row>
    <row r="57" spans="1:49" ht="15.75" customHeight="1" x14ac:dyDescent="0.4">
      <c r="A57" s="38"/>
      <c r="B57" s="138" t="s">
        <v>128</v>
      </c>
      <c r="C57" s="148"/>
      <c r="D57" s="149"/>
      <c r="E57" s="149"/>
      <c r="F57" s="150"/>
      <c r="G57" s="94"/>
      <c r="H57" s="95"/>
      <c r="I57" s="95"/>
      <c r="J57" s="95"/>
      <c r="K57" s="95"/>
      <c r="L57" s="96"/>
      <c r="M57" s="97" t="str">
        <f>IF(G56="","",IF($S$21="✔","（翌月払いのため",""))</f>
        <v/>
      </c>
      <c r="N57" s="98" t="str">
        <f>IF(G56="","",IF($S$21="✔",N56-1,""))</f>
        <v/>
      </c>
      <c r="O57" s="97" t="str">
        <f>IF(G56="","",IF($S$21="✔","ヶ月）",""))</f>
        <v/>
      </c>
      <c r="P57" s="99"/>
      <c r="Q57" s="272"/>
      <c r="R57" s="273"/>
      <c r="S57" s="273"/>
      <c r="T57" s="274"/>
      <c r="U57" s="70"/>
      <c r="V57" s="61"/>
      <c r="W57" s="61"/>
      <c r="X57" s="61"/>
      <c r="Y57" s="62"/>
      <c r="Z57" s="70"/>
      <c r="AA57" s="61"/>
      <c r="AB57" s="61"/>
      <c r="AC57" s="61"/>
      <c r="AD57" s="62"/>
      <c r="AE57" s="70"/>
      <c r="AF57" s="61"/>
      <c r="AG57" s="61"/>
      <c r="AH57" s="61"/>
      <c r="AI57" s="62"/>
      <c r="AJ57" s="202"/>
      <c r="AK57" s="203"/>
      <c r="AL57" s="203"/>
      <c r="AM57" s="205"/>
      <c r="AN57" s="145"/>
      <c r="AO57" s="146"/>
      <c r="AP57" s="146"/>
      <c r="AQ57" s="147"/>
      <c r="AR57" s="38"/>
    </row>
    <row r="58" spans="1:49" ht="14.25" customHeight="1" x14ac:dyDescent="0.4">
      <c r="A58" s="38"/>
      <c r="B58" s="213" t="s">
        <v>17</v>
      </c>
      <c r="C58" s="214"/>
      <c r="D58" s="214"/>
      <c r="E58" s="214"/>
      <c r="F58" s="204"/>
      <c r="G58" s="206"/>
      <c r="H58" s="207"/>
      <c r="I58" s="207"/>
      <c r="J58" s="207"/>
      <c r="K58" s="207"/>
      <c r="L58" s="208"/>
      <c r="M58" s="206"/>
      <c r="N58" s="207"/>
      <c r="O58" s="207"/>
      <c r="P58" s="208"/>
      <c r="Q58" s="206"/>
      <c r="R58" s="207"/>
      <c r="S58" s="207"/>
      <c r="T58" s="208"/>
      <c r="U58" s="217">
        <f>SUM(V35+V43+V51)</f>
        <v>0</v>
      </c>
      <c r="V58" s="218"/>
      <c r="W58" s="218"/>
      <c r="X58" s="218"/>
      <c r="Y58" s="204" t="s">
        <v>8</v>
      </c>
      <c r="Z58" s="200">
        <f>SUM(AA35+AA43+AA51)</f>
        <v>0</v>
      </c>
      <c r="AA58" s="201"/>
      <c r="AB58" s="201"/>
      <c r="AC58" s="201"/>
      <c r="AD58" s="204" t="s">
        <v>8</v>
      </c>
      <c r="AE58" s="206"/>
      <c r="AF58" s="207"/>
      <c r="AG58" s="207"/>
      <c r="AH58" s="207"/>
      <c r="AI58" s="208"/>
      <c r="AJ58" s="200">
        <f>SUM(AJ34:AL57)</f>
        <v>0</v>
      </c>
      <c r="AK58" s="201"/>
      <c r="AL58" s="201"/>
      <c r="AM58" s="204" t="s">
        <v>8</v>
      </c>
      <c r="AN58" s="206"/>
      <c r="AO58" s="207"/>
      <c r="AP58" s="207"/>
      <c r="AQ58" s="208"/>
      <c r="AR58" s="38"/>
    </row>
    <row r="59" spans="1:49" ht="14.25" customHeight="1" x14ac:dyDescent="0.4">
      <c r="A59" s="38"/>
      <c r="B59" s="215"/>
      <c r="C59" s="216"/>
      <c r="D59" s="216"/>
      <c r="E59" s="216"/>
      <c r="F59" s="205"/>
      <c r="G59" s="209"/>
      <c r="H59" s="210"/>
      <c r="I59" s="210"/>
      <c r="J59" s="210"/>
      <c r="K59" s="210"/>
      <c r="L59" s="211"/>
      <c r="M59" s="209"/>
      <c r="N59" s="210"/>
      <c r="O59" s="210"/>
      <c r="P59" s="211"/>
      <c r="Q59" s="209"/>
      <c r="R59" s="210"/>
      <c r="S59" s="210"/>
      <c r="T59" s="211"/>
      <c r="U59" s="219"/>
      <c r="V59" s="220"/>
      <c r="W59" s="220"/>
      <c r="X59" s="220"/>
      <c r="Y59" s="205"/>
      <c r="Z59" s="202"/>
      <c r="AA59" s="203"/>
      <c r="AB59" s="203"/>
      <c r="AC59" s="203"/>
      <c r="AD59" s="205"/>
      <c r="AE59" s="209"/>
      <c r="AF59" s="210"/>
      <c r="AG59" s="210"/>
      <c r="AH59" s="210"/>
      <c r="AI59" s="211"/>
      <c r="AJ59" s="202"/>
      <c r="AK59" s="203"/>
      <c r="AL59" s="203"/>
      <c r="AM59" s="205"/>
      <c r="AN59" s="209"/>
      <c r="AO59" s="210"/>
      <c r="AP59" s="210"/>
      <c r="AQ59" s="211"/>
      <c r="AR59" s="38"/>
    </row>
    <row r="60" spans="1:49" ht="21" customHeight="1" x14ac:dyDescent="0.4">
      <c r="A60" s="38"/>
      <c r="B60" s="127" t="s">
        <v>208</v>
      </c>
      <c r="C60" s="80"/>
      <c r="D60" s="80"/>
      <c r="E60" s="80"/>
      <c r="F60" s="80"/>
      <c r="G60" s="80"/>
      <c r="H60" s="80"/>
      <c r="I60" s="80"/>
      <c r="J60" s="80"/>
      <c r="K60" s="80"/>
      <c r="L60" s="128"/>
      <c r="M60" s="38"/>
      <c r="N60" s="38"/>
      <c r="O60" s="38"/>
      <c r="P60" s="38"/>
      <c r="Q60" s="129"/>
      <c r="R60" s="128"/>
      <c r="S60" s="80"/>
      <c r="T60" s="80"/>
      <c r="U60" s="80"/>
      <c r="V60" s="80"/>
      <c r="W60" s="80"/>
      <c r="X60" s="80"/>
      <c r="Y60" s="80"/>
      <c r="Z60" s="80"/>
      <c r="AA60" s="80"/>
      <c r="AB60" s="80"/>
      <c r="AC60" s="80"/>
      <c r="AD60" s="80"/>
      <c r="AE60" s="80"/>
      <c r="AF60" s="80"/>
      <c r="AG60" s="80"/>
      <c r="AH60" s="80"/>
      <c r="AI60" s="80"/>
      <c r="AJ60" s="38"/>
      <c r="AK60" s="38"/>
      <c r="AL60" s="38"/>
      <c r="AM60" s="38"/>
      <c r="AN60" s="80"/>
      <c r="AO60" s="80"/>
      <c r="AP60" s="80"/>
      <c r="AQ60" s="80"/>
      <c r="AR60" s="38"/>
    </row>
    <row r="61" spans="1:49" ht="13.5" customHeight="1" x14ac:dyDescent="0.4">
      <c r="A61" s="38"/>
      <c r="B61" s="212" t="s">
        <v>209</v>
      </c>
      <c r="C61" s="212"/>
      <c r="D61" s="212"/>
      <c r="E61" s="212"/>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2"/>
      <c r="AK61" s="212"/>
      <c r="AL61" s="212"/>
      <c r="AM61" s="212"/>
      <c r="AN61" s="212"/>
      <c r="AO61" s="212"/>
      <c r="AP61" s="212"/>
      <c r="AQ61" s="212"/>
      <c r="AR61" s="38"/>
    </row>
    <row r="62" spans="1:49" ht="15" customHeight="1" x14ac:dyDescent="0.4">
      <c r="A62" s="38"/>
      <c r="B62" s="212"/>
      <c r="C62" s="212"/>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c r="AE62" s="212"/>
      <c r="AF62" s="212"/>
      <c r="AG62" s="212"/>
      <c r="AH62" s="212"/>
      <c r="AI62" s="212"/>
      <c r="AJ62" s="212"/>
      <c r="AK62" s="212"/>
      <c r="AL62" s="212"/>
      <c r="AM62" s="212"/>
      <c r="AN62" s="212"/>
      <c r="AO62" s="212"/>
      <c r="AP62" s="212"/>
      <c r="AQ62" s="212"/>
      <c r="AR62" s="38"/>
    </row>
    <row r="63" spans="1:49" ht="15" customHeight="1" x14ac:dyDescent="0.4">
      <c r="A63" s="38"/>
      <c r="B63" s="212"/>
      <c r="C63" s="212"/>
      <c r="D63" s="212"/>
      <c r="E63" s="212"/>
      <c r="F63" s="212"/>
      <c r="G63" s="212"/>
      <c r="H63" s="212"/>
      <c r="I63" s="212"/>
      <c r="J63" s="212"/>
      <c r="K63" s="212"/>
      <c r="L63" s="212"/>
      <c r="M63" s="212"/>
      <c r="N63" s="212"/>
      <c r="O63" s="212"/>
      <c r="P63" s="212"/>
      <c r="Q63" s="212"/>
      <c r="R63" s="212"/>
      <c r="S63" s="212"/>
      <c r="T63" s="212"/>
      <c r="U63" s="212"/>
      <c r="V63" s="212"/>
      <c r="W63" s="212"/>
      <c r="X63" s="212"/>
      <c r="Y63" s="212"/>
      <c r="Z63" s="212"/>
      <c r="AA63" s="212"/>
      <c r="AB63" s="212"/>
      <c r="AC63" s="212"/>
      <c r="AD63" s="212"/>
      <c r="AE63" s="212"/>
      <c r="AF63" s="212"/>
      <c r="AG63" s="212"/>
      <c r="AH63" s="212"/>
      <c r="AI63" s="212"/>
      <c r="AJ63" s="212"/>
      <c r="AK63" s="212"/>
      <c r="AL63" s="212"/>
      <c r="AM63" s="212"/>
      <c r="AN63" s="212"/>
      <c r="AO63" s="212"/>
      <c r="AP63" s="212"/>
      <c r="AQ63" s="212"/>
      <c r="AR63" s="38"/>
    </row>
    <row r="64" spans="1:49" ht="15" customHeight="1" x14ac:dyDescent="0.4">
      <c r="A64" s="38"/>
      <c r="B64" s="212"/>
      <c r="C64" s="212"/>
      <c r="D64" s="212"/>
      <c r="E64" s="212"/>
      <c r="F64" s="212"/>
      <c r="G64" s="212"/>
      <c r="H64" s="212"/>
      <c r="I64" s="212"/>
      <c r="J64" s="212"/>
      <c r="K64" s="212"/>
      <c r="L64" s="212"/>
      <c r="M64" s="212"/>
      <c r="N64" s="212"/>
      <c r="O64" s="212"/>
      <c r="P64" s="212"/>
      <c r="Q64" s="212"/>
      <c r="R64" s="212"/>
      <c r="S64" s="212"/>
      <c r="T64" s="212"/>
      <c r="U64" s="212"/>
      <c r="V64" s="212"/>
      <c r="W64" s="212"/>
      <c r="X64" s="212"/>
      <c r="Y64" s="212"/>
      <c r="Z64" s="212"/>
      <c r="AA64" s="212"/>
      <c r="AB64" s="212"/>
      <c r="AC64" s="212"/>
      <c r="AD64" s="212"/>
      <c r="AE64" s="212"/>
      <c r="AF64" s="212"/>
      <c r="AG64" s="212"/>
      <c r="AH64" s="212"/>
      <c r="AI64" s="212"/>
      <c r="AJ64" s="212"/>
      <c r="AK64" s="212"/>
      <c r="AL64" s="212"/>
      <c r="AM64" s="212"/>
      <c r="AN64" s="212"/>
      <c r="AO64" s="212"/>
      <c r="AP64" s="212"/>
      <c r="AQ64" s="212"/>
      <c r="AR64" s="38"/>
    </row>
  </sheetData>
  <mergeCells count="142">
    <mergeCell ref="AF53:AH53"/>
    <mergeCell ref="M22:T22"/>
    <mergeCell ref="M3:AH3"/>
    <mergeCell ref="AI3:AQ3"/>
    <mergeCell ref="M4:M8"/>
    <mergeCell ref="B5:B9"/>
    <mergeCell ref="C5:C8"/>
    <mergeCell ref="D5:L9"/>
    <mergeCell ref="N7:AQ8"/>
    <mergeCell ref="B11:B13"/>
    <mergeCell ref="C11:C13"/>
    <mergeCell ref="D11:L13"/>
    <mergeCell ref="AC11:AC13"/>
    <mergeCell ref="AD11:AL13"/>
    <mergeCell ref="AM11:AM13"/>
    <mergeCell ref="AM42:AM49"/>
    <mergeCell ref="AN42:AQ43"/>
    <mergeCell ref="AN44:AQ45"/>
    <mergeCell ref="G45:L47"/>
    <mergeCell ref="M45:P47"/>
    <mergeCell ref="Q45:T49"/>
    <mergeCell ref="X45:Y45"/>
    <mergeCell ref="AC45:AD45"/>
    <mergeCell ref="AF45:AH45"/>
    <mergeCell ref="AJ50:AL57"/>
    <mergeCell ref="AM50:AM57"/>
    <mergeCell ref="AN50:AQ51"/>
    <mergeCell ref="AA51:AC51"/>
    <mergeCell ref="AF51:AH51"/>
    <mergeCell ref="AA52:AB52"/>
    <mergeCell ref="AC52:AD52"/>
    <mergeCell ref="G51:L51"/>
    <mergeCell ref="B42:B45"/>
    <mergeCell ref="C42:F47"/>
    <mergeCell ref="G42:L42"/>
    <mergeCell ref="Q42:T44"/>
    <mergeCell ref="U42:Y42"/>
    <mergeCell ref="V43:X43"/>
    <mergeCell ref="V44:W44"/>
    <mergeCell ref="AA43:AC43"/>
    <mergeCell ref="AF43:AH43"/>
    <mergeCell ref="X44:Y44"/>
    <mergeCell ref="AA44:AB44"/>
    <mergeCell ref="AC44:AD44"/>
    <mergeCell ref="AN52:AQ53"/>
    <mergeCell ref="AC53:AD53"/>
    <mergeCell ref="G43:L43"/>
    <mergeCell ref="AJ42:AL49"/>
    <mergeCell ref="P12:Q12"/>
    <mergeCell ref="P13:Q13"/>
    <mergeCell ref="B18:H18"/>
    <mergeCell ref="I18:T18"/>
    <mergeCell ref="U18:AQ18"/>
    <mergeCell ref="B19:H22"/>
    <mergeCell ref="I19:L19"/>
    <mergeCell ref="M19:T19"/>
    <mergeCell ref="U19:W20"/>
    <mergeCell ref="X19:AQ20"/>
    <mergeCell ref="I20:L20"/>
    <mergeCell ref="M20:T20"/>
    <mergeCell ref="I21:L21"/>
    <mergeCell ref="M21:Q21"/>
    <mergeCell ref="S21:T21"/>
    <mergeCell ref="U21:W22"/>
    <mergeCell ref="X21:AQ22"/>
    <mergeCell ref="F29:K29"/>
    <mergeCell ref="M29:Q29"/>
    <mergeCell ref="B30:B33"/>
    <mergeCell ref="C30:F33"/>
    <mergeCell ref="G30:L33"/>
    <mergeCell ref="M30:P33"/>
    <mergeCell ref="Q30:T31"/>
    <mergeCell ref="U30:AD30"/>
    <mergeCell ref="AE30:AI33"/>
    <mergeCell ref="AN30:AQ31"/>
    <mergeCell ref="Q32:T33"/>
    <mergeCell ref="U32:Y33"/>
    <mergeCell ref="Z32:AD33"/>
    <mergeCell ref="AJ32:AM33"/>
    <mergeCell ref="AN32:AQ33"/>
    <mergeCell ref="AU32:AZ33"/>
    <mergeCell ref="B34:B37"/>
    <mergeCell ref="C34:F39"/>
    <mergeCell ref="G34:L34"/>
    <mergeCell ref="Q34:T36"/>
    <mergeCell ref="U34:Y34"/>
    <mergeCell ref="AJ34:AL41"/>
    <mergeCell ref="AM34:AM41"/>
    <mergeCell ref="AN34:AQ35"/>
    <mergeCell ref="G35:L35"/>
    <mergeCell ref="V35:X35"/>
    <mergeCell ref="AA35:AC35"/>
    <mergeCell ref="AF35:AH35"/>
    <mergeCell ref="V36:W36"/>
    <mergeCell ref="X36:Y36"/>
    <mergeCell ref="AA36:AB36"/>
    <mergeCell ref="AC36:AD36"/>
    <mergeCell ref="AN36:AQ37"/>
    <mergeCell ref="G37:L39"/>
    <mergeCell ref="M37:P39"/>
    <mergeCell ref="Q37:T41"/>
    <mergeCell ref="X37:Y37"/>
    <mergeCell ref="AC37:AD37"/>
    <mergeCell ref="AF37:AH37"/>
    <mergeCell ref="B38:B40"/>
    <mergeCell ref="C40:D40"/>
    <mergeCell ref="E40:F40"/>
    <mergeCell ref="G40:L40"/>
    <mergeCell ref="W40:Y40"/>
    <mergeCell ref="B46:B48"/>
    <mergeCell ref="C48:D48"/>
    <mergeCell ref="E48:F48"/>
    <mergeCell ref="G48:L48"/>
    <mergeCell ref="B50:B53"/>
    <mergeCell ref="C50:F55"/>
    <mergeCell ref="G50:L50"/>
    <mergeCell ref="Q50:T52"/>
    <mergeCell ref="U50:Y50"/>
    <mergeCell ref="V51:X51"/>
    <mergeCell ref="V52:W52"/>
    <mergeCell ref="X52:Y52"/>
    <mergeCell ref="G53:L55"/>
    <mergeCell ref="M53:P55"/>
    <mergeCell ref="Q53:T57"/>
    <mergeCell ref="X53:Y53"/>
    <mergeCell ref="B54:B56"/>
    <mergeCell ref="C56:D56"/>
    <mergeCell ref="E56:F56"/>
    <mergeCell ref="G56:L56"/>
    <mergeCell ref="AJ58:AL59"/>
    <mergeCell ref="AM58:AM59"/>
    <mergeCell ref="AN58:AQ59"/>
    <mergeCell ref="B61:AQ64"/>
    <mergeCell ref="B58:F59"/>
    <mergeCell ref="G58:L59"/>
    <mergeCell ref="M58:P59"/>
    <mergeCell ref="Q58:T59"/>
    <mergeCell ref="U58:X59"/>
    <mergeCell ref="Y58:Y59"/>
    <mergeCell ref="Z58:AC59"/>
    <mergeCell ref="AD58:AD59"/>
    <mergeCell ref="AE58:AI59"/>
  </mergeCells>
  <phoneticPr fontId="1"/>
  <dataValidations count="2">
    <dataValidation type="list" allowBlank="1" showInputMessage="1" showErrorMessage="1" sqref="B41 B49 S21:T21 V56 V48 V40 O5:O6 B57" xr:uid="{56BA2A29-1127-4319-A44F-F36ADCC22332}">
      <formula1>"✔,　"</formula1>
    </dataValidation>
    <dataValidation type="list" allowBlank="1" showInputMessage="1" showErrorMessage="1" errorTitle="入力確認" error="リストから選択してください。" sqref="C5:C6 C11:C13" xr:uid="{AE89F0BC-07BA-495F-B192-2428635183B8}">
      <formula1>"✔,　"</formula1>
    </dataValidation>
  </dataValidations>
  <printOptions horizontalCentered="1"/>
  <pageMargins left="0.23622047244094491" right="0.23622047244094491" top="0.65" bottom="0.21" header="0.17" footer="0.17"/>
  <pageSetup paperSize="9" scale="69" fitToHeight="0" orientation="landscape" r:id="rId1"/>
  <rowBreaks count="1" manualBreakCount="1">
    <brk id="28" max="4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26D14-44DF-496B-8ECA-7B758211580A}">
  <sheetPr>
    <tabColor theme="0" tint="-0.14999847407452621"/>
    <pageSetUpPr fitToPage="1"/>
  </sheetPr>
  <dimension ref="A1:AW67"/>
  <sheetViews>
    <sheetView view="pageBreakPreview" topLeftCell="A25" zoomScale="88" zoomScaleNormal="90" zoomScaleSheetLayoutView="80" workbookViewId="0">
      <selection activeCell="G39" sqref="G39"/>
    </sheetView>
  </sheetViews>
  <sheetFormatPr defaultColWidth="8.125" defaultRowHeight="13.5" x14ac:dyDescent="0.4"/>
  <cols>
    <col min="1" max="1" width="3.375" style="40" customWidth="1"/>
    <col min="2" max="2" width="4.875" style="40" customWidth="1"/>
    <col min="3" max="6" width="3.375" style="40" customWidth="1"/>
    <col min="7" max="8" width="3" style="40" customWidth="1"/>
    <col min="9" max="9" width="1.875" style="40" customWidth="1"/>
    <col min="10" max="11" width="3" style="40" customWidth="1"/>
    <col min="12" max="12" width="8.125" style="40" customWidth="1"/>
    <col min="13" max="13" width="2.625" style="40" customWidth="1"/>
    <col min="14" max="15" width="4.625" style="40" customWidth="1"/>
    <col min="16" max="16" width="2.5" style="40" customWidth="1"/>
    <col min="17" max="17" width="3.375" style="40" customWidth="1"/>
    <col min="18" max="18" width="10.5" style="40" customWidth="1"/>
    <col min="19" max="19" width="3.375" style="40" customWidth="1"/>
    <col min="20" max="20" width="5.875" style="40" customWidth="1"/>
    <col min="21" max="21" width="1.25" style="40" customWidth="1"/>
    <col min="22" max="22" width="3.375" style="40" customWidth="1"/>
    <col min="23" max="23" width="4.25" style="40" customWidth="1"/>
    <col min="24" max="24" width="3.375" style="40" customWidth="1"/>
    <col min="25" max="25" width="6.75" style="40" customWidth="1"/>
    <col min="26" max="26" width="1.25" style="40" customWidth="1"/>
    <col min="27" max="27" width="3.375" style="40" customWidth="1"/>
    <col min="28" max="28" width="4.25" style="40" customWidth="1"/>
    <col min="29" max="29" width="3.375" style="40" customWidth="1"/>
    <col min="30" max="30" width="7.375" style="40" customWidth="1"/>
    <col min="31" max="31" width="3.375" style="40" customWidth="1"/>
    <col min="32" max="32" width="9.5" style="40" customWidth="1"/>
    <col min="33" max="33" width="3.375" style="40" customWidth="1"/>
    <col min="34" max="34" width="8.375" style="40" customWidth="1"/>
    <col min="35" max="35" width="10" style="40" customWidth="1"/>
    <col min="36" max="37" width="3.375" style="40" customWidth="1"/>
    <col min="38" max="38" width="5.625" style="40" customWidth="1"/>
    <col min="39" max="42" width="3.375" style="40" customWidth="1"/>
    <col min="43" max="43" width="5.875" style="40" customWidth="1"/>
    <col min="44" max="44" width="2.125" style="40" customWidth="1"/>
    <col min="45" max="45" width="9.875" style="40" hidden="1" customWidth="1"/>
    <col min="46" max="46" width="8.875" style="40" customWidth="1"/>
    <col min="47" max="48" width="8.375" style="40" customWidth="1"/>
    <col min="49" max="16384" width="8.125" style="40"/>
  </cols>
  <sheetData>
    <row r="1" spans="1:46" ht="9" customHeight="1" x14ac:dyDescent="0.4">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9">
        <f>EDATE(M32,1)</f>
        <v>46142</v>
      </c>
    </row>
    <row r="2" spans="1:46" ht="16.5" x14ac:dyDescent="0.4">
      <c r="A2" s="38"/>
      <c r="B2" s="41" t="s">
        <v>132</v>
      </c>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row>
    <row r="3" spans="1:46" ht="21" customHeight="1" x14ac:dyDescent="0.4">
      <c r="A3" s="38"/>
      <c r="B3" s="38"/>
      <c r="C3" s="38"/>
      <c r="D3" s="38"/>
      <c r="E3" s="38"/>
      <c r="F3" s="38"/>
      <c r="G3" s="38"/>
      <c r="H3" s="38"/>
      <c r="I3" s="38"/>
      <c r="J3" s="38"/>
      <c r="K3" s="38"/>
      <c r="L3" s="38"/>
      <c r="M3" s="330"/>
      <c r="N3" s="330"/>
      <c r="O3" s="330"/>
      <c r="P3" s="330"/>
      <c r="Q3" s="330"/>
      <c r="R3" s="330"/>
      <c r="S3" s="330"/>
      <c r="T3" s="330"/>
      <c r="U3" s="330"/>
      <c r="V3" s="330"/>
      <c r="W3" s="330"/>
      <c r="X3" s="330"/>
      <c r="Y3" s="330"/>
      <c r="Z3" s="330"/>
      <c r="AA3" s="330"/>
      <c r="AB3" s="330"/>
      <c r="AC3" s="330"/>
      <c r="AD3" s="330"/>
      <c r="AE3" s="330"/>
      <c r="AF3" s="330"/>
      <c r="AG3" s="330"/>
      <c r="AH3" s="330"/>
      <c r="AI3" s="371"/>
      <c r="AJ3" s="371"/>
      <c r="AK3" s="371"/>
      <c r="AL3" s="371"/>
      <c r="AM3" s="371"/>
      <c r="AN3" s="371"/>
      <c r="AO3" s="371"/>
      <c r="AP3" s="371"/>
      <c r="AQ3" s="371"/>
      <c r="AR3" s="38"/>
    </row>
    <row r="4" spans="1:46" ht="7.5" customHeight="1" x14ac:dyDescent="0.4">
      <c r="A4" s="38"/>
      <c r="B4" s="42"/>
      <c r="C4" s="43"/>
      <c r="D4" s="43"/>
      <c r="E4" s="43"/>
      <c r="F4" s="43"/>
      <c r="G4" s="43"/>
      <c r="H4" s="43"/>
      <c r="I4" s="43"/>
      <c r="J4" s="43"/>
      <c r="K4" s="43"/>
      <c r="L4" s="43"/>
      <c r="M4" s="44"/>
      <c r="N4" s="45"/>
      <c r="O4" s="44"/>
      <c r="P4" s="44"/>
      <c r="Q4" s="44"/>
      <c r="R4" s="44"/>
      <c r="S4" s="44"/>
      <c r="T4" s="44"/>
      <c r="U4" s="44"/>
      <c r="V4" s="44"/>
      <c r="W4" s="44"/>
      <c r="X4" s="44"/>
      <c r="Y4" s="44"/>
      <c r="Z4" s="44"/>
      <c r="AA4" s="44"/>
      <c r="AB4" s="44"/>
      <c r="AC4" s="44"/>
      <c r="AD4" s="44"/>
      <c r="AE4" s="44"/>
      <c r="AF4" s="44"/>
      <c r="AG4" s="44"/>
      <c r="AH4" s="44"/>
      <c r="AI4" s="46"/>
      <c r="AJ4" s="46"/>
      <c r="AK4" s="46"/>
      <c r="AL4" s="46"/>
      <c r="AM4" s="46"/>
      <c r="AN4" s="46"/>
      <c r="AO4" s="46"/>
      <c r="AP4" s="46"/>
      <c r="AQ4" s="47"/>
      <c r="AR4" s="38"/>
    </row>
    <row r="5" spans="1:46" ht="22.5" customHeight="1" x14ac:dyDescent="0.4">
      <c r="A5" s="38"/>
      <c r="B5" s="468">
        <v>1</v>
      </c>
      <c r="C5" s="469" t="s">
        <v>210</v>
      </c>
      <c r="D5" s="471" t="s">
        <v>133</v>
      </c>
      <c r="E5" s="381"/>
      <c r="F5" s="381"/>
      <c r="G5" s="381"/>
      <c r="H5" s="381"/>
      <c r="I5" s="381"/>
      <c r="J5" s="381"/>
      <c r="K5" s="381"/>
      <c r="L5" s="381"/>
      <c r="M5" s="48"/>
      <c r="N5" s="49"/>
      <c r="O5" s="151" t="s">
        <v>210</v>
      </c>
      <c r="P5" s="50" t="s">
        <v>134</v>
      </c>
      <c r="Q5" s="48"/>
      <c r="R5" s="48"/>
      <c r="S5" s="48"/>
      <c r="T5" s="48"/>
      <c r="U5" s="48"/>
      <c r="V5" s="48"/>
      <c r="W5" s="48"/>
      <c r="X5" s="48"/>
      <c r="Y5" s="48"/>
      <c r="Z5" s="48"/>
      <c r="AA5" s="48"/>
      <c r="AB5" s="48"/>
      <c r="AC5" s="48"/>
      <c r="AD5" s="48"/>
      <c r="AE5" s="48"/>
      <c r="AF5" s="48"/>
      <c r="AG5" s="48"/>
      <c r="AH5" s="48"/>
      <c r="AI5" s="51"/>
      <c r="AJ5" s="51"/>
      <c r="AK5" s="51"/>
      <c r="AL5" s="51"/>
      <c r="AM5" s="51"/>
      <c r="AN5" s="51"/>
      <c r="AO5" s="51"/>
      <c r="AP5" s="51"/>
      <c r="AQ5" s="52"/>
      <c r="AR5" s="38"/>
    </row>
    <row r="6" spans="1:46" ht="22.5" customHeight="1" x14ac:dyDescent="0.4">
      <c r="A6" s="38"/>
      <c r="B6" s="468"/>
      <c r="C6" s="470"/>
      <c r="D6" s="471"/>
      <c r="E6" s="381"/>
      <c r="F6" s="381"/>
      <c r="G6" s="381"/>
      <c r="H6" s="381"/>
      <c r="I6" s="381"/>
      <c r="J6" s="381"/>
      <c r="K6" s="381"/>
      <c r="L6" s="381"/>
      <c r="M6" s="41"/>
      <c r="N6" s="53"/>
      <c r="O6" s="54" t="s">
        <v>128</v>
      </c>
      <c r="P6" s="50" t="s">
        <v>135</v>
      </c>
      <c r="Q6" s="50"/>
      <c r="R6" s="55"/>
      <c r="S6" s="50" t="s">
        <v>136</v>
      </c>
      <c r="T6" s="50"/>
      <c r="U6" s="50"/>
      <c r="V6" s="50"/>
      <c r="W6" s="50"/>
      <c r="X6" s="38"/>
      <c r="Y6" s="38"/>
      <c r="Z6" s="41"/>
      <c r="AA6" s="41"/>
      <c r="AB6" s="41"/>
      <c r="AC6" s="41"/>
      <c r="AD6" s="41"/>
      <c r="AE6" s="41"/>
      <c r="AF6" s="41"/>
      <c r="AG6" s="41"/>
      <c r="AH6" s="41"/>
      <c r="AI6" s="41"/>
      <c r="AJ6" s="41"/>
      <c r="AK6" s="38"/>
      <c r="AL6" s="38"/>
      <c r="AM6" s="38"/>
      <c r="AN6" s="38"/>
      <c r="AO6" s="38"/>
      <c r="AP6" s="38"/>
      <c r="AQ6" s="56"/>
      <c r="AR6" s="38"/>
      <c r="AS6" s="38"/>
      <c r="AT6" s="38"/>
    </row>
    <row r="7" spans="1:46" ht="7.5" customHeight="1" x14ac:dyDescent="0.4">
      <c r="A7" s="38"/>
      <c r="B7" s="57"/>
      <c r="C7" s="58"/>
      <c r="D7" s="59"/>
      <c r="E7" s="59"/>
      <c r="F7" s="59"/>
      <c r="G7" s="59"/>
      <c r="H7" s="59"/>
      <c r="I7" s="59"/>
      <c r="J7" s="59"/>
      <c r="K7" s="59"/>
      <c r="L7" s="59"/>
      <c r="M7" s="58"/>
      <c r="N7" s="57"/>
      <c r="O7" s="60"/>
      <c r="P7" s="60"/>
      <c r="Q7" s="60"/>
      <c r="R7" s="60"/>
      <c r="S7" s="60"/>
      <c r="T7" s="60"/>
      <c r="U7" s="60"/>
      <c r="V7" s="60"/>
      <c r="W7" s="60"/>
      <c r="X7" s="61"/>
      <c r="Y7" s="61"/>
      <c r="Z7" s="58"/>
      <c r="AA7" s="58"/>
      <c r="AB7" s="58"/>
      <c r="AC7" s="58"/>
      <c r="AD7" s="58"/>
      <c r="AE7" s="58"/>
      <c r="AF7" s="58"/>
      <c r="AG7" s="58"/>
      <c r="AH7" s="58"/>
      <c r="AI7" s="58"/>
      <c r="AJ7" s="58"/>
      <c r="AK7" s="61"/>
      <c r="AL7" s="61"/>
      <c r="AM7" s="61"/>
      <c r="AN7" s="61"/>
      <c r="AO7" s="61"/>
      <c r="AP7" s="61"/>
      <c r="AQ7" s="62"/>
      <c r="AR7" s="38"/>
      <c r="AS7" s="38"/>
      <c r="AT7" s="38"/>
    </row>
    <row r="8" spans="1:46" ht="7.5" customHeight="1" x14ac:dyDescent="0.4">
      <c r="A8" s="38"/>
      <c r="B8" s="53"/>
      <c r="C8" s="41"/>
      <c r="D8" s="41"/>
      <c r="E8" s="41"/>
      <c r="F8" s="41"/>
      <c r="G8" s="41"/>
      <c r="H8" s="41"/>
      <c r="I8" s="41"/>
      <c r="J8" s="41"/>
      <c r="K8" s="41"/>
      <c r="L8" s="41"/>
      <c r="M8" s="41"/>
      <c r="N8" s="53"/>
      <c r="O8" s="63"/>
      <c r="P8" s="63"/>
      <c r="Q8" s="63"/>
      <c r="R8" s="63"/>
      <c r="S8" s="63"/>
      <c r="T8" s="63"/>
      <c r="U8" s="63"/>
      <c r="V8" s="63"/>
      <c r="W8" s="63"/>
      <c r="X8" s="38"/>
      <c r="Y8" s="38"/>
      <c r="Z8" s="41"/>
      <c r="AA8" s="41"/>
      <c r="AB8" s="41"/>
      <c r="AC8" s="41"/>
      <c r="AD8" s="41"/>
      <c r="AE8" s="41"/>
      <c r="AF8" s="41"/>
      <c r="AG8" s="41"/>
      <c r="AH8" s="41"/>
      <c r="AI8" s="41"/>
      <c r="AJ8" s="41"/>
      <c r="AK8" s="38"/>
      <c r="AL8" s="38"/>
      <c r="AM8" s="38"/>
      <c r="AN8" s="38"/>
      <c r="AO8" s="38"/>
      <c r="AP8" s="38"/>
      <c r="AQ8" s="56"/>
      <c r="AR8" s="38"/>
      <c r="AS8" s="38"/>
      <c r="AT8" s="38"/>
    </row>
    <row r="9" spans="1:46" ht="10.5" customHeight="1" x14ac:dyDescent="0.4">
      <c r="A9" s="38"/>
      <c r="B9" s="468">
        <v>2</v>
      </c>
      <c r="C9" s="377" t="s">
        <v>128</v>
      </c>
      <c r="D9" s="471" t="s">
        <v>211</v>
      </c>
      <c r="E9" s="381"/>
      <c r="F9" s="381"/>
      <c r="G9" s="381"/>
      <c r="H9" s="381"/>
      <c r="I9" s="381"/>
      <c r="J9" s="381"/>
      <c r="K9" s="381"/>
      <c r="L9" s="381"/>
      <c r="M9" s="41"/>
      <c r="N9" s="53"/>
      <c r="O9" s="63"/>
      <c r="P9" s="63"/>
      <c r="Q9" s="63"/>
      <c r="R9" s="63"/>
      <c r="S9" s="63"/>
      <c r="T9" s="63"/>
      <c r="U9" s="63"/>
      <c r="V9" s="63"/>
      <c r="W9" s="63"/>
      <c r="X9" s="38"/>
      <c r="Y9" s="38"/>
      <c r="Z9" s="41"/>
      <c r="AA9" s="41"/>
      <c r="AB9" s="64"/>
      <c r="AC9" s="387" t="s">
        <v>137</v>
      </c>
      <c r="AD9" s="388" t="s">
        <v>138</v>
      </c>
      <c r="AE9" s="388"/>
      <c r="AF9" s="388"/>
      <c r="AG9" s="388"/>
      <c r="AH9" s="388"/>
      <c r="AI9" s="388"/>
      <c r="AJ9" s="388"/>
      <c r="AK9" s="388"/>
      <c r="AL9" s="388"/>
      <c r="AM9" s="389" t="s">
        <v>139</v>
      </c>
      <c r="AN9" s="38"/>
      <c r="AO9" s="38"/>
      <c r="AP9" s="38"/>
      <c r="AQ9" s="56"/>
      <c r="AR9" s="38"/>
      <c r="AS9" s="38"/>
      <c r="AT9" s="38"/>
    </row>
    <row r="10" spans="1:46" ht="19.5" customHeight="1" x14ac:dyDescent="0.4">
      <c r="A10" s="38"/>
      <c r="B10" s="468"/>
      <c r="C10" s="378"/>
      <c r="D10" s="471"/>
      <c r="E10" s="381"/>
      <c r="F10" s="381"/>
      <c r="G10" s="381"/>
      <c r="H10" s="381"/>
      <c r="I10" s="381"/>
      <c r="J10" s="381"/>
      <c r="K10" s="381"/>
      <c r="L10" s="381"/>
      <c r="M10" s="41"/>
      <c r="N10" s="53"/>
      <c r="O10" s="65" t="s">
        <v>140</v>
      </c>
      <c r="P10" s="329"/>
      <c r="Q10" s="329"/>
      <c r="R10" s="50" t="s">
        <v>212</v>
      </c>
      <c r="S10" s="63"/>
      <c r="T10" s="63"/>
      <c r="U10" s="63"/>
      <c r="V10" s="63"/>
      <c r="W10" s="63"/>
      <c r="X10" s="38"/>
      <c r="Y10" s="38"/>
      <c r="Z10" s="41"/>
      <c r="AA10" s="41"/>
      <c r="AB10" s="64"/>
      <c r="AC10" s="387"/>
      <c r="AD10" s="388"/>
      <c r="AE10" s="388"/>
      <c r="AF10" s="388"/>
      <c r="AG10" s="388"/>
      <c r="AH10" s="388"/>
      <c r="AI10" s="388"/>
      <c r="AJ10" s="388"/>
      <c r="AK10" s="388"/>
      <c r="AL10" s="388"/>
      <c r="AM10" s="389"/>
      <c r="AN10" s="50" t="s">
        <v>141</v>
      </c>
      <c r="AO10" s="38"/>
      <c r="AP10" s="38"/>
      <c r="AQ10" s="56"/>
      <c r="AR10" s="38"/>
      <c r="AS10" s="38"/>
      <c r="AT10" s="38"/>
    </row>
    <row r="11" spans="1:46" ht="16.899999999999999" customHeight="1" x14ac:dyDescent="0.4">
      <c r="A11" s="38"/>
      <c r="B11" s="468"/>
      <c r="C11" s="386"/>
      <c r="D11" s="471"/>
      <c r="E11" s="381"/>
      <c r="F11" s="381"/>
      <c r="G11" s="381"/>
      <c r="H11" s="381"/>
      <c r="I11" s="381"/>
      <c r="J11" s="381"/>
      <c r="K11" s="381"/>
      <c r="L11" s="381"/>
      <c r="M11" s="41"/>
      <c r="N11" s="53"/>
      <c r="O11" s="50"/>
      <c r="P11" s="330"/>
      <c r="Q11" s="330"/>
      <c r="R11" s="50"/>
      <c r="S11" s="50"/>
      <c r="T11" s="50"/>
      <c r="U11" s="50"/>
      <c r="V11" s="50"/>
      <c r="W11" s="50"/>
      <c r="X11" s="50"/>
      <c r="Y11" s="50"/>
      <c r="Z11" s="50"/>
      <c r="AA11" s="50"/>
      <c r="AB11" s="64"/>
      <c r="AC11" s="387"/>
      <c r="AD11" s="388"/>
      <c r="AE11" s="388"/>
      <c r="AF11" s="388"/>
      <c r="AG11" s="388"/>
      <c r="AH11" s="388"/>
      <c r="AI11" s="388"/>
      <c r="AJ11" s="388"/>
      <c r="AK11" s="388"/>
      <c r="AL11" s="388"/>
      <c r="AM11" s="389"/>
      <c r="AN11" s="66"/>
      <c r="AO11" s="66"/>
      <c r="AP11" s="66"/>
      <c r="AQ11" s="52"/>
      <c r="AR11" s="51"/>
      <c r="AS11" s="51"/>
      <c r="AT11" s="38"/>
    </row>
    <row r="12" spans="1:46" ht="7.5" customHeight="1" x14ac:dyDescent="0.4">
      <c r="A12" s="38"/>
      <c r="B12" s="57"/>
      <c r="C12" s="58"/>
      <c r="D12" s="58"/>
      <c r="E12" s="58"/>
      <c r="F12" s="58"/>
      <c r="G12" s="58"/>
      <c r="H12" s="58"/>
      <c r="I12" s="58"/>
      <c r="J12" s="58"/>
      <c r="K12" s="58"/>
      <c r="L12" s="58"/>
      <c r="M12" s="58"/>
      <c r="N12" s="57"/>
      <c r="O12" s="67"/>
      <c r="P12" s="67"/>
      <c r="Q12" s="67"/>
      <c r="R12" s="67"/>
      <c r="S12" s="67"/>
      <c r="T12" s="67"/>
      <c r="U12" s="67"/>
      <c r="V12" s="67"/>
      <c r="W12" s="67"/>
      <c r="X12" s="67"/>
      <c r="Y12" s="67"/>
      <c r="Z12" s="67"/>
      <c r="AA12" s="67"/>
      <c r="AB12" s="67"/>
      <c r="AC12" s="67"/>
      <c r="AD12" s="67"/>
      <c r="AE12" s="67"/>
      <c r="AF12" s="67"/>
      <c r="AG12" s="67"/>
      <c r="AH12" s="67"/>
      <c r="AI12" s="67"/>
      <c r="AJ12" s="67"/>
      <c r="AK12" s="68"/>
      <c r="AL12" s="68"/>
      <c r="AM12" s="67"/>
      <c r="AN12" s="68"/>
      <c r="AO12" s="68"/>
      <c r="AP12" s="68"/>
      <c r="AQ12" s="69"/>
      <c r="AR12" s="51"/>
      <c r="AS12" s="51"/>
      <c r="AT12" s="38"/>
    </row>
    <row r="13" spans="1:46" ht="7.5" customHeight="1" x14ac:dyDescent="0.4">
      <c r="A13" s="38"/>
      <c r="B13" s="53"/>
      <c r="C13" s="41"/>
      <c r="D13" s="41"/>
      <c r="E13" s="41"/>
      <c r="F13" s="41"/>
      <c r="G13" s="41"/>
      <c r="H13" s="41"/>
      <c r="I13" s="41"/>
      <c r="J13" s="41"/>
      <c r="K13" s="41"/>
      <c r="L13" s="41"/>
      <c r="M13" s="41"/>
      <c r="N13" s="53"/>
      <c r="O13" s="50"/>
      <c r="P13" s="50"/>
      <c r="Q13" s="50"/>
      <c r="R13" s="50"/>
      <c r="S13" s="50"/>
      <c r="T13" s="50"/>
      <c r="U13" s="50"/>
      <c r="V13" s="50"/>
      <c r="W13" s="50"/>
      <c r="X13" s="50"/>
      <c r="Y13" s="50"/>
      <c r="Z13" s="50"/>
      <c r="AA13" s="50"/>
      <c r="AB13" s="50"/>
      <c r="AC13" s="50"/>
      <c r="AD13" s="50"/>
      <c r="AE13" s="50"/>
      <c r="AF13" s="50"/>
      <c r="AG13" s="50"/>
      <c r="AH13" s="50"/>
      <c r="AI13" s="50"/>
      <c r="AJ13" s="50"/>
      <c r="AK13" s="66"/>
      <c r="AL13" s="66"/>
      <c r="AM13" s="50"/>
      <c r="AN13" s="66"/>
      <c r="AO13" s="66"/>
      <c r="AP13" s="66"/>
      <c r="AQ13" s="52"/>
      <c r="AR13" s="51"/>
      <c r="AS13" s="51"/>
      <c r="AT13" s="38"/>
    </row>
    <row r="14" spans="1:46" ht="10.5" customHeight="1" x14ac:dyDescent="0.4">
      <c r="A14" s="38"/>
      <c r="B14" s="374">
        <v>3</v>
      </c>
      <c r="C14" s="377" t="s">
        <v>128</v>
      </c>
      <c r="D14" s="381" t="s">
        <v>19</v>
      </c>
      <c r="E14" s="381"/>
      <c r="F14" s="381"/>
      <c r="G14" s="381"/>
      <c r="H14" s="381"/>
      <c r="I14" s="381"/>
      <c r="J14" s="381"/>
      <c r="K14" s="381"/>
      <c r="L14" s="381"/>
      <c r="M14" s="41"/>
      <c r="N14" s="53"/>
      <c r="O14" s="63"/>
      <c r="P14" s="63"/>
      <c r="Q14" s="63"/>
      <c r="R14" s="63"/>
      <c r="S14" s="63"/>
      <c r="T14" s="63"/>
      <c r="U14" s="63"/>
      <c r="V14" s="63"/>
      <c r="W14" s="63"/>
      <c r="X14" s="38"/>
      <c r="Y14" s="38"/>
      <c r="Z14" s="41"/>
      <c r="AA14" s="41"/>
      <c r="AB14" s="64"/>
      <c r="AC14" s="387" t="s">
        <v>137</v>
      </c>
      <c r="AD14" s="388" t="s">
        <v>143</v>
      </c>
      <c r="AE14" s="388"/>
      <c r="AF14" s="388"/>
      <c r="AG14" s="388"/>
      <c r="AH14" s="388"/>
      <c r="AI14" s="388"/>
      <c r="AJ14" s="388"/>
      <c r="AK14" s="388"/>
      <c r="AL14" s="388"/>
      <c r="AM14" s="389" t="s">
        <v>139</v>
      </c>
      <c r="AN14" s="38"/>
      <c r="AO14" s="38"/>
      <c r="AP14" s="38"/>
      <c r="AQ14" s="56"/>
      <c r="AR14" s="38"/>
      <c r="AS14" s="38"/>
      <c r="AT14" s="38"/>
    </row>
    <row r="15" spans="1:46" ht="19.5" customHeight="1" x14ac:dyDescent="0.4">
      <c r="A15" s="38"/>
      <c r="B15" s="374"/>
      <c r="C15" s="378"/>
      <c r="D15" s="381"/>
      <c r="E15" s="381"/>
      <c r="F15" s="381"/>
      <c r="G15" s="381"/>
      <c r="H15" s="381"/>
      <c r="I15" s="381"/>
      <c r="J15" s="381"/>
      <c r="K15" s="381"/>
      <c r="L15" s="381"/>
      <c r="M15" s="41"/>
      <c r="N15" s="53"/>
      <c r="O15" s="65" t="s">
        <v>140</v>
      </c>
      <c r="P15" s="329"/>
      <c r="Q15" s="329"/>
      <c r="R15" s="50" t="s">
        <v>144</v>
      </c>
      <c r="S15" s="63"/>
      <c r="T15" s="63"/>
      <c r="U15" s="63"/>
      <c r="V15" s="63"/>
      <c r="W15" s="63"/>
      <c r="X15" s="38"/>
      <c r="Y15" s="38"/>
      <c r="Z15" s="41"/>
      <c r="AA15" s="41"/>
      <c r="AB15" s="64"/>
      <c r="AC15" s="387"/>
      <c r="AD15" s="388"/>
      <c r="AE15" s="388"/>
      <c r="AF15" s="388"/>
      <c r="AG15" s="388"/>
      <c r="AH15" s="388"/>
      <c r="AI15" s="388"/>
      <c r="AJ15" s="388"/>
      <c r="AK15" s="388"/>
      <c r="AL15" s="388"/>
      <c r="AM15" s="389"/>
      <c r="AN15" s="50" t="s">
        <v>141</v>
      </c>
      <c r="AO15" s="38"/>
      <c r="AP15" s="38"/>
      <c r="AQ15" s="56"/>
      <c r="AR15" s="38"/>
      <c r="AS15" s="38"/>
      <c r="AT15" s="38"/>
    </row>
    <row r="16" spans="1:46" ht="16.899999999999999" customHeight="1" x14ac:dyDescent="0.4">
      <c r="A16" s="38"/>
      <c r="B16" s="374"/>
      <c r="C16" s="386"/>
      <c r="D16" s="381"/>
      <c r="E16" s="381"/>
      <c r="F16" s="381"/>
      <c r="G16" s="381"/>
      <c r="H16" s="381"/>
      <c r="I16" s="381"/>
      <c r="J16" s="381"/>
      <c r="K16" s="381"/>
      <c r="L16" s="381"/>
      <c r="M16" s="41"/>
      <c r="N16" s="53"/>
      <c r="O16" s="50"/>
      <c r="P16" s="330"/>
      <c r="Q16" s="330"/>
      <c r="R16" s="50"/>
      <c r="S16" s="50"/>
      <c r="T16" s="50"/>
      <c r="U16" s="50"/>
      <c r="V16" s="50"/>
      <c r="W16" s="50"/>
      <c r="X16" s="50"/>
      <c r="Y16" s="50"/>
      <c r="Z16" s="50"/>
      <c r="AA16" s="50"/>
      <c r="AB16" s="64"/>
      <c r="AC16" s="387"/>
      <c r="AD16" s="388"/>
      <c r="AE16" s="388"/>
      <c r="AF16" s="388"/>
      <c r="AG16" s="388"/>
      <c r="AH16" s="388"/>
      <c r="AI16" s="388"/>
      <c r="AJ16" s="388"/>
      <c r="AK16" s="388"/>
      <c r="AL16" s="388"/>
      <c r="AM16" s="389"/>
      <c r="AN16" s="66"/>
      <c r="AO16" s="66"/>
      <c r="AP16" s="66"/>
      <c r="AQ16" s="52"/>
      <c r="AR16" s="51"/>
      <c r="AS16" s="51"/>
      <c r="AT16" s="38"/>
    </row>
    <row r="17" spans="1:45" ht="7.5" customHeight="1" x14ac:dyDescent="0.4">
      <c r="A17" s="38"/>
      <c r="B17" s="70"/>
      <c r="C17" s="61"/>
      <c r="D17" s="61"/>
      <c r="E17" s="61"/>
      <c r="F17" s="61"/>
      <c r="G17" s="61"/>
      <c r="H17" s="61"/>
      <c r="I17" s="61"/>
      <c r="J17" s="61"/>
      <c r="K17" s="61"/>
      <c r="L17" s="61"/>
      <c r="M17" s="59"/>
      <c r="N17" s="71"/>
      <c r="O17" s="59"/>
      <c r="P17" s="59"/>
      <c r="Q17" s="59"/>
      <c r="R17" s="59"/>
      <c r="S17" s="59"/>
      <c r="T17" s="59"/>
      <c r="U17" s="59"/>
      <c r="V17" s="59"/>
      <c r="W17" s="59"/>
      <c r="X17" s="59"/>
      <c r="Y17" s="59"/>
      <c r="Z17" s="59"/>
      <c r="AA17" s="59"/>
      <c r="AB17" s="59"/>
      <c r="AC17" s="59"/>
      <c r="AD17" s="59"/>
      <c r="AE17" s="59"/>
      <c r="AF17" s="59"/>
      <c r="AG17" s="59"/>
      <c r="AH17" s="59"/>
      <c r="AI17" s="72"/>
      <c r="AJ17" s="72"/>
      <c r="AK17" s="72"/>
      <c r="AL17" s="72"/>
      <c r="AM17" s="72"/>
      <c r="AN17" s="72"/>
      <c r="AO17" s="72"/>
      <c r="AP17" s="72"/>
      <c r="AQ17" s="69"/>
      <c r="AR17" s="38"/>
    </row>
    <row r="18" spans="1:45" ht="20.25" customHeight="1" x14ac:dyDescent="0.4">
      <c r="A18" s="38"/>
      <c r="B18" s="38" t="s">
        <v>145</v>
      </c>
      <c r="C18" s="38"/>
      <c r="D18" s="38"/>
      <c r="E18" s="38"/>
      <c r="F18" s="38"/>
      <c r="G18" s="38"/>
      <c r="H18" s="38"/>
      <c r="I18" s="38"/>
      <c r="J18" s="38"/>
      <c r="K18" s="38"/>
      <c r="L18" s="38"/>
      <c r="M18" s="73"/>
      <c r="N18" s="48"/>
      <c r="O18" s="48"/>
      <c r="P18" s="48"/>
      <c r="Q18" s="48"/>
      <c r="R18" s="48"/>
      <c r="S18" s="48"/>
      <c r="T18" s="48"/>
      <c r="U18" s="48"/>
      <c r="V18" s="48"/>
      <c r="W18" s="48"/>
      <c r="X18" s="48"/>
      <c r="Y18" s="48"/>
      <c r="Z18" s="48"/>
      <c r="AA18" s="48"/>
      <c r="AB18" s="48"/>
      <c r="AC18" s="48"/>
      <c r="AD18" s="48"/>
      <c r="AE18" s="48"/>
      <c r="AF18" s="48"/>
      <c r="AG18" s="48"/>
      <c r="AH18" s="48"/>
      <c r="AI18" s="51"/>
      <c r="AJ18" s="51"/>
      <c r="AK18" s="51"/>
      <c r="AL18" s="51"/>
      <c r="AM18" s="51"/>
      <c r="AN18" s="51"/>
      <c r="AO18" s="51"/>
      <c r="AP18" s="51"/>
      <c r="AQ18" s="51"/>
      <c r="AR18" s="38"/>
    </row>
    <row r="19" spans="1:45" ht="35.25" customHeight="1" x14ac:dyDescent="0.4">
      <c r="A19" s="38"/>
      <c r="B19" s="38"/>
      <c r="C19" s="38"/>
      <c r="D19" s="38"/>
      <c r="E19" s="38"/>
      <c r="F19" s="38"/>
      <c r="G19" s="38"/>
      <c r="H19" s="38"/>
      <c r="I19" s="38"/>
      <c r="J19" s="38"/>
      <c r="K19" s="38"/>
      <c r="L19" s="38"/>
      <c r="M19" s="48"/>
      <c r="N19" s="48"/>
      <c r="O19" s="48"/>
      <c r="P19" s="48"/>
      <c r="Q19" s="48"/>
      <c r="R19" s="48"/>
      <c r="S19" s="48"/>
      <c r="T19" s="48"/>
      <c r="U19" s="48"/>
      <c r="V19" s="48"/>
      <c r="W19" s="48"/>
      <c r="X19" s="48"/>
      <c r="Y19" s="48"/>
      <c r="Z19" s="48"/>
      <c r="AA19" s="48"/>
      <c r="AB19" s="48"/>
      <c r="AC19" s="48"/>
      <c r="AD19" s="48"/>
      <c r="AE19" s="48"/>
      <c r="AF19" s="48"/>
      <c r="AG19" s="48"/>
      <c r="AH19" s="48"/>
      <c r="AI19" s="51"/>
      <c r="AJ19" s="51"/>
      <c r="AK19" s="51"/>
      <c r="AL19" s="51"/>
      <c r="AM19" s="51"/>
      <c r="AN19" s="51"/>
      <c r="AO19" s="51"/>
      <c r="AP19" s="51"/>
      <c r="AQ19" s="51"/>
      <c r="AR19" s="38"/>
    </row>
    <row r="20" spans="1:45" ht="15" customHeight="1" x14ac:dyDescent="0.4">
      <c r="A20" s="38"/>
      <c r="B20" s="38" t="s">
        <v>146</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row>
    <row r="21" spans="1:45" ht="22.5" customHeight="1" x14ac:dyDescent="0.4">
      <c r="A21" s="38"/>
      <c r="B21" s="331" t="s">
        <v>147</v>
      </c>
      <c r="C21" s="332"/>
      <c r="D21" s="332"/>
      <c r="E21" s="332"/>
      <c r="F21" s="332"/>
      <c r="G21" s="332"/>
      <c r="H21" s="333"/>
      <c r="I21" s="334" t="s">
        <v>245</v>
      </c>
      <c r="J21" s="334"/>
      <c r="K21" s="334"/>
      <c r="L21" s="334"/>
      <c r="M21" s="334"/>
      <c r="N21" s="334"/>
      <c r="O21" s="334"/>
      <c r="P21" s="334"/>
      <c r="Q21" s="334"/>
      <c r="R21" s="334"/>
      <c r="S21" s="334"/>
      <c r="T21" s="334"/>
      <c r="U21" s="331" t="s">
        <v>246</v>
      </c>
      <c r="V21" s="332"/>
      <c r="W21" s="332"/>
      <c r="X21" s="332"/>
      <c r="Y21" s="332"/>
      <c r="Z21" s="332"/>
      <c r="AA21" s="332"/>
      <c r="AB21" s="332"/>
      <c r="AC21" s="332"/>
      <c r="AD21" s="332"/>
      <c r="AE21" s="332"/>
      <c r="AF21" s="332"/>
      <c r="AG21" s="332"/>
      <c r="AH21" s="332"/>
      <c r="AI21" s="332"/>
      <c r="AJ21" s="332"/>
      <c r="AK21" s="332"/>
      <c r="AL21" s="332"/>
      <c r="AM21" s="332"/>
      <c r="AN21" s="332"/>
      <c r="AO21" s="332"/>
      <c r="AP21" s="332"/>
      <c r="AQ21" s="333"/>
      <c r="AR21" s="38"/>
      <c r="AS21" s="39"/>
    </row>
    <row r="22" spans="1:45" ht="30" customHeight="1" x14ac:dyDescent="0.4">
      <c r="A22" s="38"/>
      <c r="B22" s="449" t="s">
        <v>213</v>
      </c>
      <c r="C22" s="450"/>
      <c r="D22" s="450"/>
      <c r="E22" s="450"/>
      <c r="F22" s="450"/>
      <c r="G22" s="450"/>
      <c r="H22" s="451"/>
      <c r="I22" s="458" t="s">
        <v>148</v>
      </c>
      <c r="J22" s="458"/>
      <c r="K22" s="458"/>
      <c r="L22" s="458"/>
      <c r="M22" s="459" t="s">
        <v>214</v>
      </c>
      <c r="N22" s="459"/>
      <c r="O22" s="459"/>
      <c r="P22" s="459"/>
      <c r="Q22" s="459"/>
      <c r="R22" s="459"/>
      <c r="S22" s="459"/>
      <c r="T22" s="459"/>
      <c r="U22" s="460" t="s">
        <v>149</v>
      </c>
      <c r="V22" s="461"/>
      <c r="W22" s="461"/>
      <c r="X22" s="464" t="s">
        <v>215</v>
      </c>
      <c r="Y22" s="464"/>
      <c r="Z22" s="464"/>
      <c r="AA22" s="464"/>
      <c r="AB22" s="464"/>
      <c r="AC22" s="464"/>
      <c r="AD22" s="464"/>
      <c r="AE22" s="464"/>
      <c r="AF22" s="464"/>
      <c r="AG22" s="464"/>
      <c r="AH22" s="464"/>
      <c r="AI22" s="464"/>
      <c r="AJ22" s="464"/>
      <c r="AK22" s="464"/>
      <c r="AL22" s="464"/>
      <c r="AM22" s="464"/>
      <c r="AN22" s="464"/>
      <c r="AO22" s="464"/>
      <c r="AP22" s="464"/>
      <c r="AQ22" s="465"/>
      <c r="AR22" s="38"/>
    </row>
    <row r="23" spans="1:45" ht="30" customHeight="1" x14ac:dyDescent="0.4">
      <c r="A23" s="38"/>
      <c r="B23" s="452"/>
      <c r="C23" s="453"/>
      <c r="D23" s="453"/>
      <c r="E23" s="453"/>
      <c r="F23" s="453"/>
      <c r="G23" s="453"/>
      <c r="H23" s="454"/>
      <c r="I23" s="435" t="s">
        <v>150</v>
      </c>
      <c r="J23" s="435"/>
      <c r="K23" s="435"/>
      <c r="L23" s="435"/>
      <c r="M23" s="433" t="s">
        <v>216</v>
      </c>
      <c r="N23" s="433"/>
      <c r="O23" s="433"/>
      <c r="P23" s="433"/>
      <c r="Q23" s="433"/>
      <c r="R23" s="434"/>
      <c r="S23" s="434"/>
      <c r="T23" s="434"/>
      <c r="U23" s="462"/>
      <c r="V23" s="463"/>
      <c r="W23" s="463"/>
      <c r="X23" s="466"/>
      <c r="Y23" s="466"/>
      <c r="Z23" s="466"/>
      <c r="AA23" s="466"/>
      <c r="AB23" s="466"/>
      <c r="AC23" s="466"/>
      <c r="AD23" s="466"/>
      <c r="AE23" s="466"/>
      <c r="AF23" s="466"/>
      <c r="AG23" s="466"/>
      <c r="AH23" s="466"/>
      <c r="AI23" s="466"/>
      <c r="AJ23" s="466"/>
      <c r="AK23" s="466"/>
      <c r="AL23" s="466"/>
      <c r="AM23" s="466"/>
      <c r="AN23" s="466"/>
      <c r="AO23" s="466"/>
      <c r="AP23" s="466"/>
      <c r="AQ23" s="467"/>
      <c r="AR23" s="38"/>
    </row>
    <row r="24" spans="1:45" ht="30" customHeight="1" x14ac:dyDescent="0.4">
      <c r="A24" s="38"/>
      <c r="B24" s="452"/>
      <c r="C24" s="453"/>
      <c r="D24" s="453"/>
      <c r="E24" s="453"/>
      <c r="F24" s="453"/>
      <c r="G24" s="453"/>
      <c r="H24" s="454"/>
      <c r="I24" s="435" t="s">
        <v>151</v>
      </c>
      <c r="J24" s="435"/>
      <c r="K24" s="435"/>
      <c r="L24" s="435"/>
      <c r="M24" s="433" t="s">
        <v>217</v>
      </c>
      <c r="N24" s="433"/>
      <c r="O24" s="433"/>
      <c r="P24" s="433"/>
      <c r="Q24" s="433"/>
      <c r="R24" s="74" t="s">
        <v>247</v>
      </c>
      <c r="S24" s="436" t="s">
        <v>128</v>
      </c>
      <c r="T24" s="437"/>
      <c r="U24" s="438" t="s">
        <v>152</v>
      </c>
      <c r="V24" s="439"/>
      <c r="W24" s="439"/>
      <c r="X24" s="442" t="s">
        <v>218</v>
      </c>
      <c r="Y24" s="442"/>
      <c r="Z24" s="442"/>
      <c r="AA24" s="442"/>
      <c r="AB24" s="442"/>
      <c r="AC24" s="442"/>
      <c r="AD24" s="442"/>
      <c r="AE24" s="442"/>
      <c r="AF24" s="442"/>
      <c r="AG24" s="442"/>
      <c r="AH24" s="442"/>
      <c r="AI24" s="442"/>
      <c r="AJ24" s="442"/>
      <c r="AK24" s="442"/>
      <c r="AL24" s="442"/>
      <c r="AM24" s="442"/>
      <c r="AN24" s="442"/>
      <c r="AO24" s="442"/>
      <c r="AP24" s="442"/>
      <c r="AQ24" s="443"/>
      <c r="AR24" s="38"/>
    </row>
    <row r="25" spans="1:45" ht="44.45" customHeight="1" x14ac:dyDescent="0.4">
      <c r="A25" s="38"/>
      <c r="B25" s="455"/>
      <c r="C25" s="456"/>
      <c r="D25" s="456"/>
      <c r="E25" s="456"/>
      <c r="F25" s="456"/>
      <c r="G25" s="456"/>
      <c r="H25" s="457"/>
      <c r="I25" s="75" t="s">
        <v>248</v>
      </c>
      <c r="J25" s="76"/>
      <c r="K25" s="76"/>
      <c r="L25" s="77"/>
      <c r="M25" s="446" t="s">
        <v>219</v>
      </c>
      <c r="N25" s="447"/>
      <c r="O25" s="447"/>
      <c r="P25" s="447"/>
      <c r="Q25" s="447"/>
      <c r="R25" s="447"/>
      <c r="S25" s="447"/>
      <c r="T25" s="448"/>
      <c r="U25" s="440"/>
      <c r="V25" s="441"/>
      <c r="W25" s="441"/>
      <c r="X25" s="444"/>
      <c r="Y25" s="444"/>
      <c r="Z25" s="444"/>
      <c r="AA25" s="444"/>
      <c r="AB25" s="444"/>
      <c r="AC25" s="444"/>
      <c r="AD25" s="444"/>
      <c r="AE25" s="444"/>
      <c r="AF25" s="444"/>
      <c r="AG25" s="444"/>
      <c r="AH25" s="444"/>
      <c r="AI25" s="444"/>
      <c r="AJ25" s="444"/>
      <c r="AK25" s="444"/>
      <c r="AL25" s="444"/>
      <c r="AM25" s="444"/>
      <c r="AN25" s="444"/>
      <c r="AO25" s="444"/>
      <c r="AP25" s="444"/>
      <c r="AQ25" s="445"/>
      <c r="AR25" s="38"/>
    </row>
    <row r="26" spans="1:45" ht="15" customHeight="1" x14ac:dyDescent="0.4">
      <c r="A26" s="38"/>
      <c r="B26" s="78" t="s">
        <v>153</v>
      </c>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row>
    <row r="27" spans="1:45" ht="15" customHeight="1" x14ac:dyDescent="0.4">
      <c r="A27" s="38"/>
      <c r="B27" s="78" t="s">
        <v>154</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row>
    <row r="28" spans="1:45" ht="15" customHeight="1" x14ac:dyDescent="0.4">
      <c r="A28" s="38"/>
      <c r="B28" s="78" t="s">
        <v>155</v>
      </c>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row>
    <row r="29" spans="1:45" ht="15" customHeight="1" x14ac:dyDescent="0.4">
      <c r="A29" s="38"/>
      <c r="B29" s="78" t="s">
        <v>156</v>
      </c>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row>
    <row r="30" spans="1:45" ht="15" customHeight="1" x14ac:dyDescent="0.4">
      <c r="A30" s="38"/>
      <c r="B30" s="78" t="s">
        <v>157</v>
      </c>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row>
    <row r="31" spans="1:45" ht="9" customHeight="1" x14ac:dyDescent="0.4">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row>
    <row r="32" spans="1:45" ht="15" customHeight="1" x14ac:dyDescent="0.4">
      <c r="A32" s="38"/>
      <c r="B32" s="38" t="s">
        <v>158</v>
      </c>
      <c r="C32" s="38"/>
      <c r="D32" s="38"/>
      <c r="E32" s="79" t="s">
        <v>159</v>
      </c>
      <c r="F32" s="316">
        <v>45748</v>
      </c>
      <c r="G32" s="316"/>
      <c r="H32" s="316"/>
      <c r="I32" s="316"/>
      <c r="J32" s="316"/>
      <c r="K32" s="316"/>
      <c r="L32" s="80" t="s">
        <v>160</v>
      </c>
      <c r="M32" s="316">
        <v>46112</v>
      </c>
      <c r="N32" s="316"/>
      <c r="O32" s="316"/>
      <c r="P32" s="316"/>
      <c r="Q32" s="316"/>
      <c r="R32" s="81" t="s">
        <v>161</v>
      </c>
      <c r="S32" s="81"/>
      <c r="T32" s="81"/>
      <c r="U32" s="81"/>
      <c r="V32" s="81"/>
      <c r="W32" s="38"/>
      <c r="X32" s="38"/>
      <c r="Y32" s="38"/>
      <c r="Z32" s="38"/>
      <c r="AA32" s="38"/>
      <c r="AB32" s="38"/>
      <c r="AC32" s="38"/>
      <c r="AD32" s="38"/>
      <c r="AE32" s="38"/>
      <c r="AF32" s="38"/>
      <c r="AG32" s="38"/>
      <c r="AH32" s="38"/>
      <c r="AI32" s="38"/>
      <c r="AJ32" s="38"/>
      <c r="AK32" s="38"/>
      <c r="AL32" s="38"/>
      <c r="AM32" s="38"/>
      <c r="AN32" s="38"/>
      <c r="AO32" s="38"/>
      <c r="AP32" s="38"/>
      <c r="AQ32" s="38"/>
      <c r="AR32" s="38"/>
    </row>
    <row r="33" spans="1:49" ht="15" customHeight="1" x14ac:dyDescent="0.4">
      <c r="A33" s="38"/>
      <c r="B33" s="229" t="s">
        <v>162</v>
      </c>
      <c r="C33" s="318" t="s">
        <v>307</v>
      </c>
      <c r="D33" s="214"/>
      <c r="E33" s="214"/>
      <c r="F33" s="204"/>
      <c r="G33" s="318" t="s">
        <v>163</v>
      </c>
      <c r="H33" s="321"/>
      <c r="I33" s="321"/>
      <c r="J33" s="321"/>
      <c r="K33" s="321"/>
      <c r="L33" s="322"/>
      <c r="M33" s="318" t="s">
        <v>249</v>
      </c>
      <c r="N33" s="214"/>
      <c r="O33" s="214"/>
      <c r="P33" s="204"/>
      <c r="Q33" s="213" t="s">
        <v>164</v>
      </c>
      <c r="R33" s="214"/>
      <c r="S33" s="214"/>
      <c r="T33" s="204"/>
      <c r="U33" s="326" t="s">
        <v>165</v>
      </c>
      <c r="V33" s="327"/>
      <c r="W33" s="327"/>
      <c r="X33" s="327"/>
      <c r="Y33" s="327"/>
      <c r="Z33" s="327"/>
      <c r="AA33" s="327"/>
      <c r="AB33" s="327"/>
      <c r="AC33" s="327"/>
      <c r="AD33" s="328"/>
      <c r="AE33" s="213" t="s">
        <v>166</v>
      </c>
      <c r="AF33" s="214"/>
      <c r="AG33" s="214"/>
      <c r="AH33" s="214"/>
      <c r="AI33" s="214"/>
      <c r="AJ33" s="43"/>
      <c r="AK33" s="43"/>
      <c r="AL33" s="43"/>
      <c r="AM33" s="82"/>
      <c r="AN33" s="281" t="s">
        <v>167</v>
      </c>
      <c r="AO33" s="282"/>
      <c r="AP33" s="282"/>
      <c r="AQ33" s="283"/>
      <c r="AR33" s="38"/>
      <c r="AT33" s="83"/>
    </row>
    <row r="34" spans="1:49" ht="15" customHeight="1" x14ac:dyDescent="0.4">
      <c r="A34" s="38"/>
      <c r="B34" s="230"/>
      <c r="C34" s="319"/>
      <c r="D34" s="320"/>
      <c r="E34" s="320"/>
      <c r="F34" s="308"/>
      <c r="G34" s="290"/>
      <c r="H34" s="291"/>
      <c r="I34" s="291"/>
      <c r="J34" s="291"/>
      <c r="K34" s="291"/>
      <c r="L34" s="292"/>
      <c r="M34" s="290"/>
      <c r="N34" s="320"/>
      <c r="O34" s="320"/>
      <c r="P34" s="308"/>
      <c r="Q34" s="323"/>
      <c r="R34" s="324"/>
      <c r="S34" s="324"/>
      <c r="T34" s="325"/>
      <c r="U34" s="84"/>
      <c r="V34" s="85"/>
      <c r="W34" s="152" t="str">
        <f>IF($C$5="✔","☑","")</f>
        <v>☑</v>
      </c>
      <c r="X34" s="85"/>
      <c r="Y34" s="86" t="str">
        <f>IF($C$9="✔","☑","")</f>
        <v/>
      </c>
      <c r="Z34" s="85"/>
      <c r="AA34" s="85"/>
      <c r="AB34" s="86" t="str">
        <f>IF($C$14="✔","☑","")</f>
        <v/>
      </c>
      <c r="AC34" s="85"/>
      <c r="AD34" s="87"/>
      <c r="AE34" s="319"/>
      <c r="AF34" s="320"/>
      <c r="AG34" s="320"/>
      <c r="AH34" s="320"/>
      <c r="AI34" s="320"/>
      <c r="AJ34" s="38"/>
      <c r="AK34" s="38"/>
      <c r="AL34" s="38"/>
      <c r="AM34" s="56"/>
      <c r="AN34" s="284"/>
      <c r="AO34" s="285"/>
      <c r="AP34" s="285"/>
      <c r="AQ34" s="286"/>
      <c r="AR34" s="38"/>
      <c r="AT34" s="83"/>
    </row>
    <row r="35" spans="1:49" ht="15" customHeight="1" x14ac:dyDescent="0.4">
      <c r="A35" s="38"/>
      <c r="B35" s="230"/>
      <c r="C35" s="319"/>
      <c r="D35" s="320"/>
      <c r="E35" s="320"/>
      <c r="F35" s="308"/>
      <c r="G35" s="290"/>
      <c r="H35" s="291"/>
      <c r="I35" s="291"/>
      <c r="J35" s="291"/>
      <c r="K35" s="291"/>
      <c r="L35" s="292"/>
      <c r="M35" s="319"/>
      <c r="N35" s="320"/>
      <c r="O35" s="320"/>
      <c r="P35" s="308"/>
      <c r="Q35" s="287" t="s">
        <v>168</v>
      </c>
      <c r="R35" s="288"/>
      <c r="S35" s="288"/>
      <c r="T35" s="289"/>
      <c r="U35" s="290" t="s">
        <v>169</v>
      </c>
      <c r="V35" s="291"/>
      <c r="W35" s="291"/>
      <c r="X35" s="291"/>
      <c r="Y35" s="292"/>
      <c r="Z35" s="296" t="s">
        <v>266</v>
      </c>
      <c r="AA35" s="297"/>
      <c r="AB35" s="297"/>
      <c r="AC35" s="297"/>
      <c r="AD35" s="298"/>
      <c r="AE35" s="319"/>
      <c r="AF35" s="320"/>
      <c r="AG35" s="320"/>
      <c r="AH35" s="320"/>
      <c r="AI35" s="320"/>
      <c r="AJ35" s="213" t="s">
        <v>251</v>
      </c>
      <c r="AK35" s="214"/>
      <c r="AL35" s="214"/>
      <c r="AM35" s="204"/>
      <c r="AN35" s="290" t="s">
        <v>170</v>
      </c>
      <c r="AO35" s="291"/>
      <c r="AP35" s="291"/>
      <c r="AQ35" s="292"/>
      <c r="AR35" s="38"/>
      <c r="AT35" s="83"/>
    </row>
    <row r="36" spans="1:49" ht="15" customHeight="1" x14ac:dyDescent="0.4">
      <c r="A36" s="38"/>
      <c r="B36" s="317"/>
      <c r="C36" s="215"/>
      <c r="D36" s="216"/>
      <c r="E36" s="216"/>
      <c r="F36" s="205"/>
      <c r="G36" s="293"/>
      <c r="H36" s="294"/>
      <c r="I36" s="294"/>
      <c r="J36" s="294"/>
      <c r="K36" s="294"/>
      <c r="L36" s="295"/>
      <c r="M36" s="215"/>
      <c r="N36" s="216"/>
      <c r="O36" s="216"/>
      <c r="P36" s="205"/>
      <c r="Q36" s="215"/>
      <c r="R36" s="216"/>
      <c r="S36" s="216"/>
      <c r="T36" s="205"/>
      <c r="U36" s="293"/>
      <c r="V36" s="294"/>
      <c r="W36" s="294"/>
      <c r="X36" s="294"/>
      <c r="Y36" s="295"/>
      <c r="Z36" s="299"/>
      <c r="AA36" s="300"/>
      <c r="AB36" s="300"/>
      <c r="AC36" s="300"/>
      <c r="AD36" s="301"/>
      <c r="AE36" s="215"/>
      <c r="AF36" s="216"/>
      <c r="AG36" s="216"/>
      <c r="AH36" s="216"/>
      <c r="AI36" s="216"/>
      <c r="AJ36" s="215"/>
      <c r="AK36" s="216"/>
      <c r="AL36" s="216"/>
      <c r="AM36" s="205"/>
      <c r="AN36" s="293"/>
      <c r="AO36" s="294"/>
      <c r="AP36" s="294"/>
      <c r="AQ36" s="295"/>
      <c r="AR36" s="38"/>
      <c r="AT36" s="83"/>
    </row>
    <row r="37" spans="1:49" ht="15.75" customHeight="1" x14ac:dyDescent="0.4">
      <c r="A37" s="38"/>
      <c r="B37" s="229">
        <v>1</v>
      </c>
      <c r="C37" s="412" t="s">
        <v>220</v>
      </c>
      <c r="D37" s="413"/>
      <c r="E37" s="413"/>
      <c r="F37" s="414"/>
      <c r="G37" s="237" t="s">
        <v>172</v>
      </c>
      <c r="H37" s="238"/>
      <c r="I37" s="238"/>
      <c r="J37" s="238"/>
      <c r="K37" s="238"/>
      <c r="L37" s="239"/>
      <c r="M37" s="42"/>
      <c r="N37" s="43"/>
      <c r="O37" s="43"/>
      <c r="P37" s="43"/>
      <c r="Q37" s="418" t="s">
        <v>221</v>
      </c>
      <c r="R37" s="419"/>
      <c r="S37" s="419"/>
      <c r="T37" s="420"/>
      <c r="U37" s="249"/>
      <c r="V37" s="250"/>
      <c r="W37" s="250"/>
      <c r="X37" s="250"/>
      <c r="Y37" s="251"/>
      <c r="Z37" s="42"/>
      <c r="AA37" s="43"/>
      <c r="AB37" s="43"/>
      <c r="AC37" s="43"/>
      <c r="AD37" s="153"/>
      <c r="AE37" s="89" t="s">
        <v>173</v>
      </c>
      <c r="AF37" s="43"/>
      <c r="AG37" s="43"/>
      <c r="AH37" s="43"/>
      <c r="AI37" s="82"/>
      <c r="AJ37" s="303">
        <f>MIN(AF38,AF40,AF43)</f>
        <v>90000</v>
      </c>
      <c r="AK37" s="304"/>
      <c r="AL37" s="304"/>
      <c r="AM37" s="204" t="s">
        <v>8</v>
      </c>
      <c r="AN37" s="405" t="s">
        <v>222</v>
      </c>
      <c r="AO37" s="406"/>
      <c r="AP37" s="406"/>
      <c r="AQ37" s="407"/>
      <c r="AR37" s="38"/>
    </row>
    <row r="38" spans="1:49" ht="15.75" customHeight="1" x14ac:dyDescent="0.4">
      <c r="A38" s="38"/>
      <c r="B38" s="230"/>
      <c r="C38" s="415"/>
      <c r="D38" s="416"/>
      <c r="E38" s="416"/>
      <c r="F38" s="417"/>
      <c r="G38" s="402">
        <v>45748</v>
      </c>
      <c r="H38" s="403"/>
      <c r="I38" s="403"/>
      <c r="J38" s="403"/>
      <c r="K38" s="403"/>
      <c r="L38" s="404"/>
      <c r="M38" s="90" t="s">
        <v>174</v>
      </c>
      <c r="N38" s="38">
        <f>IF($G$38="","",DATEDIF(G38,$M$32,"m")+1)</f>
        <v>12</v>
      </c>
      <c r="O38" s="38" t="s">
        <v>175</v>
      </c>
      <c r="P38" s="91" t="s">
        <v>22</v>
      </c>
      <c r="Q38" s="421"/>
      <c r="R38" s="422"/>
      <c r="S38" s="422"/>
      <c r="T38" s="423"/>
      <c r="U38" s="92"/>
      <c r="V38" s="252">
        <f>V39*W40</f>
        <v>180000</v>
      </c>
      <c r="W38" s="252"/>
      <c r="X38" s="252"/>
      <c r="Y38" s="56" t="s">
        <v>8</v>
      </c>
      <c r="Z38" s="90"/>
      <c r="AA38" s="315">
        <f>AA39*AB40</f>
        <v>180000</v>
      </c>
      <c r="AB38" s="315"/>
      <c r="AC38" s="315"/>
      <c r="AD38" s="56" t="s">
        <v>8</v>
      </c>
      <c r="AE38" s="90"/>
      <c r="AF38" s="277">
        <f>IF(V38=0,0,ROUNDDOWN((V38)/2,0))</f>
        <v>90000</v>
      </c>
      <c r="AG38" s="277"/>
      <c r="AH38" s="277"/>
      <c r="AI38" s="56" t="s">
        <v>8</v>
      </c>
      <c r="AJ38" s="305"/>
      <c r="AK38" s="277"/>
      <c r="AL38" s="277"/>
      <c r="AM38" s="308"/>
      <c r="AN38" s="408"/>
      <c r="AO38" s="409"/>
      <c r="AP38" s="409"/>
      <c r="AQ38" s="410"/>
      <c r="AR38" s="38"/>
      <c r="AS38" s="40">
        <f>YEAR($AS$1)*12+MONTH($AS$1)-YEAR(G38)*12-MONTH(G38)
-IF(DAY(G38+1)=1,IF(DAY($AS$1+1)&gt;1,1),IF(AND(DAY($AS$1+1)&gt;1,
 DAY($AS$1)&lt;DAY(G38)),1))</f>
        <v>12</v>
      </c>
      <c r="AU38" s="83" t="s">
        <v>176</v>
      </c>
      <c r="AV38" s="93">
        <f>MIN(N38,N39,N43,N44)</f>
        <v>12</v>
      </c>
      <c r="AW38" s="40" t="s">
        <v>177</v>
      </c>
    </row>
    <row r="39" spans="1:49" ht="15.75" customHeight="1" x14ac:dyDescent="0.4">
      <c r="A39" s="38"/>
      <c r="B39" s="230"/>
      <c r="C39" s="415"/>
      <c r="D39" s="416"/>
      <c r="E39" s="416"/>
      <c r="F39" s="417"/>
      <c r="G39" s="154"/>
      <c r="H39" s="155"/>
      <c r="I39" s="155"/>
      <c r="J39" s="155"/>
      <c r="K39" s="155"/>
      <c r="L39" s="156"/>
      <c r="M39" s="97" t="str">
        <f>IF($S$24="✔","（翌月払いのため","")</f>
        <v/>
      </c>
      <c r="N39" s="98" t="str">
        <f>IF($S$24="✔",N38-1,"")</f>
        <v/>
      </c>
      <c r="O39" s="97" t="str">
        <f>IF($S$24="✔","ヶ月）","")</f>
        <v/>
      </c>
      <c r="P39" s="99"/>
      <c r="Q39" s="424"/>
      <c r="R39" s="425"/>
      <c r="S39" s="425"/>
      <c r="T39" s="426"/>
      <c r="U39" s="100" t="s">
        <v>174</v>
      </c>
      <c r="V39" s="411">
        <v>15000</v>
      </c>
      <c r="W39" s="411"/>
      <c r="X39" s="254" t="s">
        <v>178</v>
      </c>
      <c r="Y39" s="255"/>
      <c r="Z39" s="90" t="s">
        <v>159</v>
      </c>
      <c r="AA39" s="411">
        <v>15000</v>
      </c>
      <c r="AB39" s="411"/>
      <c r="AC39" s="254" t="s">
        <v>178</v>
      </c>
      <c r="AD39" s="255"/>
      <c r="AE39" s="101" t="s">
        <v>179</v>
      </c>
      <c r="AF39" s="102"/>
      <c r="AG39" s="102"/>
      <c r="AH39" s="102"/>
      <c r="AI39" s="56"/>
      <c r="AJ39" s="305"/>
      <c r="AK39" s="277"/>
      <c r="AL39" s="277"/>
      <c r="AM39" s="308"/>
      <c r="AN39" s="390" t="s">
        <v>223</v>
      </c>
      <c r="AO39" s="409"/>
      <c r="AP39" s="409"/>
      <c r="AQ39" s="410"/>
      <c r="AR39" s="38"/>
      <c r="AU39" s="83" t="s">
        <v>180</v>
      </c>
      <c r="AV39" s="93">
        <f>IF(MIN(N38,N43,N39,N44)&gt;=73,72,MIN(N38,N43,N39,N44))</f>
        <v>12</v>
      </c>
      <c r="AW39" s="40" t="s">
        <v>175</v>
      </c>
    </row>
    <row r="40" spans="1:49" ht="15.75" customHeight="1" x14ac:dyDescent="0.4">
      <c r="A40" s="78"/>
      <c r="B40" s="230"/>
      <c r="C40" s="415"/>
      <c r="D40" s="416"/>
      <c r="E40" s="416"/>
      <c r="F40" s="417"/>
      <c r="G40" s="256" t="s">
        <v>181</v>
      </c>
      <c r="H40" s="257"/>
      <c r="I40" s="257"/>
      <c r="J40" s="257"/>
      <c r="K40" s="257"/>
      <c r="L40" s="258"/>
      <c r="M40" s="262" t="s">
        <v>182</v>
      </c>
      <c r="N40" s="263"/>
      <c r="O40" s="263"/>
      <c r="P40" s="264"/>
      <c r="Q40" s="393" t="s">
        <v>224</v>
      </c>
      <c r="R40" s="394"/>
      <c r="S40" s="394"/>
      <c r="T40" s="395"/>
      <c r="U40" s="103"/>
      <c r="V40" s="38"/>
      <c r="W40" s="157">
        <v>12</v>
      </c>
      <c r="X40" s="254" t="s">
        <v>183</v>
      </c>
      <c r="Y40" s="255"/>
      <c r="Z40" s="90"/>
      <c r="AA40" s="38"/>
      <c r="AB40" s="157">
        <v>12</v>
      </c>
      <c r="AC40" s="254" t="s">
        <v>183</v>
      </c>
      <c r="AD40" s="255"/>
      <c r="AE40" s="90"/>
      <c r="AF40" s="277">
        <f>ROUNDDOWN(AA38/2,0)</f>
        <v>90000</v>
      </c>
      <c r="AG40" s="277"/>
      <c r="AH40" s="277"/>
      <c r="AI40" s="56" t="s">
        <v>8</v>
      </c>
      <c r="AJ40" s="305"/>
      <c r="AK40" s="277"/>
      <c r="AL40" s="277"/>
      <c r="AM40" s="308"/>
      <c r="AN40" s="408"/>
      <c r="AO40" s="409"/>
      <c r="AP40" s="409"/>
      <c r="AQ40" s="410"/>
      <c r="AR40" s="38"/>
      <c r="AU40" s="83" t="s">
        <v>184</v>
      </c>
      <c r="AV40" s="104">
        <f>IF(AV39&gt;=13,AV39-(AV39-12),AV39)-(AV38-AV39)</f>
        <v>12</v>
      </c>
      <c r="AW40" s="40" t="s">
        <v>175</v>
      </c>
    </row>
    <row r="41" spans="1:49" ht="15.75" customHeight="1" x14ac:dyDescent="0.4">
      <c r="A41" s="38"/>
      <c r="B41" s="221" t="s">
        <v>185</v>
      </c>
      <c r="C41" s="415"/>
      <c r="D41" s="416"/>
      <c r="E41" s="416"/>
      <c r="F41" s="417"/>
      <c r="G41" s="259"/>
      <c r="H41" s="260"/>
      <c r="I41" s="260"/>
      <c r="J41" s="260"/>
      <c r="K41" s="260"/>
      <c r="L41" s="261"/>
      <c r="M41" s="265"/>
      <c r="N41" s="212"/>
      <c r="O41" s="212"/>
      <c r="P41" s="266"/>
      <c r="Q41" s="396"/>
      <c r="R41" s="397"/>
      <c r="S41" s="397"/>
      <c r="T41" s="398"/>
      <c r="U41" s="90"/>
      <c r="V41" s="38"/>
      <c r="W41" s="38"/>
      <c r="X41" s="38"/>
      <c r="Y41" s="56"/>
      <c r="Z41" s="90"/>
      <c r="AA41" s="38"/>
      <c r="AB41" s="38"/>
      <c r="AC41" s="38"/>
      <c r="AD41" s="56"/>
      <c r="AE41" s="106" t="s">
        <v>186</v>
      </c>
      <c r="AF41" s="107"/>
      <c r="AG41" s="107"/>
      <c r="AH41" s="107"/>
      <c r="AI41" s="108" t="str">
        <f>IF(AV42=0,"","×"&amp;AV42)</f>
        <v>×12</v>
      </c>
      <c r="AJ41" s="305"/>
      <c r="AK41" s="277"/>
      <c r="AL41" s="277"/>
      <c r="AM41" s="308"/>
      <c r="AN41" s="109"/>
      <c r="AO41" s="110"/>
      <c r="AP41" s="110"/>
      <c r="AQ41" s="111"/>
      <c r="AR41" s="38"/>
      <c r="AU41" s="83" t="s">
        <v>187</v>
      </c>
      <c r="AV41" s="104">
        <f>IF(AV39=AV40,1,AV39-AV40+1)</f>
        <v>1</v>
      </c>
      <c r="AW41" s="40" t="s">
        <v>188</v>
      </c>
    </row>
    <row r="42" spans="1:49" ht="15.75" customHeight="1" x14ac:dyDescent="0.4">
      <c r="A42" s="38"/>
      <c r="B42" s="221"/>
      <c r="C42" s="415"/>
      <c r="D42" s="416"/>
      <c r="E42" s="416"/>
      <c r="F42" s="417"/>
      <c r="G42" s="259"/>
      <c r="H42" s="260"/>
      <c r="I42" s="260"/>
      <c r="J42" s="260"/>
      <c r="K42" s="260"/>
      <c r="L42" s="261"/>
      <c r="M42" s="265"/>
      <c r="N42" s="212"/>
      <c r="O42" s="212"/>
      <c r="P42" s="266"/>
      <c r="Q42" s="396"/>
      <c r="R42" s="397"/>
      <c r="S42" s="397"/>
      <c r="T42" s="398"/>
      <c r="U42" s="90"/>
      <c r="V42" s="38"/>
      <c r="W42" s="38"/>
      <c r="X42" s="38"/>
      <c r="Y42" s="56"/>
      <c r="Z42" s="90"/>
      <c r="AA42" s="38"/>
      <c r="AB42" s="38"/>
      <c r="AC42" s="38"/>
      <c r="AD42" s="56"/>
      <c r="AE42" s="106"/>
      <c r="AF42" s="107"/>
      <c r="AG42" s="107"/>
      <c r="AH42" s="107"/>
      <c r="AI42" s="108" t="str">
        <f>IF(AV43=0,"","×"&amp;AV43)</f>
        <v/>
      </c>
      <c r="AJ42" s="305"/>
      <c r="AK42" s="277"/>
      <c r="AL42" s="277"/>
      <c r="AM42" s="308"/>
      <c r="AN42" s="109"/>
      <c r="AO42" s="110"/>
      <c r="AP42" s="110"/>
      <c r="AQ42" s="111"/>
      <c r="AR42" s="38"/>
      <c r="AU42" s="83" t="s">
        <v>225</v>
      </c>
      <c r="AV42" s="104">
        <f>IF(AV41&gt;=25,IF(AV41&lt;=36,36-AV41+1,0),AV40)</f>
        <v>12</v>
      </c>
      <c r="AW42" s="40" t="s">
        <v>188</v>
      </c>
    </row>
    <row r="43" spans="1:49" ht="15.75" customHeight="1" x14ac:dyDescent="0.4">
      <c r="A43" s="38"/>
      <c r="B43" s="221"/>
      <c r="C43" s="427" t="s">
        <v>190</v>
      </c>
      <c r="D43" s="428"/>
      <c r="E43" s="431" t="s">
        <v>226</v>
      </c>
      <c r="F43" s="432"/>
      <c r="G43" s="402">
        <v>45772</v>
      </c>
      <c r="H43" s="403"/>
      <c r="I43" s="403"/>
      <c r="J43" s="403"/>
      <c r="K43" s="403"/>
      <c r="L43" s="404"/>
      <c r="M43" s="90" t="s">
        <v>174</v>
      </c>
      <c r="N43" s="38">
        <f>IF(G43="","",DATEDIF(G43,$M$32,"m")+1)</f>
        <v>12</v>
      </c>
      <c r="O43" s="38" t="s">
        <v>175</v>
      </c>
      <c r="P43" s="91" t="s">
        <v>22</v>
      </c>
      <c r="Q43" s="396"/>
      <c r="R43" s="397"/>
      <c r="S43" s="397"/>
      <c r="T43" s="398"/>
      <c r="U43" s="90"/>
      <c r="V43" s="112" t="s">
        <v>128</v>
      </c>
      <c r="W43" s="278" t="s">
        <v>191</v>
      </c>
      <c r="X43" s="279"/>
      <c r="Y43" s="280"/>
      <c r="Z43" s="90"/>
      <c r="AA43" s="38"/>
      <c r="AB43" s="38"/>
      <c r="AC43" s="38"/>
      <c r="AD43" s="56"/>
      <c r="AE43" s="90"/>
      <c r="AF43" s="113">
        <f>AV42*7500</f>
        <v>90000</v>
      </c>
      <c r="AG43" s="56" t="s">
        <v>252</v>
      </c>
      <c r="AH43" s="114"/>
      <c r="AI43" s="56"/>
      <c r="AJ43" s="305"/>
      <c r="AK43" s="277"/>
      <c r="AL43" s="277"/>
      <c r="AM43" s="308"/>
      <c r="AN43" s="115"/>
      <c r="AO43" s="116"/>
      <c r="AP43" s="116"/>
      <c r="AQ43" s="117"/>
      <c r="AR43" s="38"/>
      <c r="AU43" s="83"/>
      <c r="AV43" s="104"/>
    </row>
    <row r="44" spans="1:49" ht="15.75" customHeight="1" x14ac:dyDescent="0.4">
      <c r="A44" s="38"/>
      <c r="B44" s="112" t="s">
        <v>128</v>
      </c>
      <c r="C44" s="118"/>
      <c r="D44" s="119"/>
      <c r="E44" s="119"/>
      <c r="F44" s="120"/>
      <c r="G44" s="158"/>
      <c r="H44" s="159"/>
      <c r="I44" s="159"/>
      <c r="J44" s="159"/>
      <c r="K44" s="159"/>
      <c r="L44" s="160"/>
      <c r="M44" s="97" t="str">
        <f>IF($S$24="✔","（翌月払いのため","")</f>
        <v/>
      </c>
      <c r="N44" s="98" t="str">
        <f>IF($S$24="✔",N43-1,"")</f>
        <v/>
      </c>
      <c r="O44" s="97" t="str">
        <f>IF($S$24="✔","ヶ月）","")</f>
        <v/>
      </c>
      <c r="P44" s="99"/>
      <c r="Q44" s="399"/>
      <c r="R44" s="400"/>
      <c r="S44" s="400"/>
      <c r="T44" s="401"/>
      <c r="U44" s="70"/>
      <c r="V44" s="61"/>
      <c r="W44" s="61"/>
      <c r="X44" s="61"/>
      <c r="Y44" s="62"/>
      <c r="Z44" s="70"/>
      <c r="AA44" s="61"/>
      <c r="AB44" s="61"/>
      <c r="AC44" s="61"/>
      <c r="AD44" s="62"/>
      <c r="AE44" s="70"/>
      <c r="AF44" s="61"/>
      <c r="AG44" s="61"/>
      <c r="AH44" s="61"/>
      <c r="AI44" s="62"/>
      <c r="AJ44" s="306"/>
      <c r="AK44" s="307"/>
      <c r="AL44" s="307"/>
      <c r="AM44" s="205"/>
      <c r="AN44" s="121"/>
      <c r="AO44" s="122"/>
      <c r="AP44" s="122"/>
      <c r="AQ44" s="123"/>
      <c r="AR44" s="38"/>
    </row>
    <row r="45" spans="1:49" ht="15.75" customHeight="1" x14ac:dyDescent="0.4">
      <c r="A45" s="38"/>
      <c r="B45" s="229">
        <v>2</v>
      </c>
      <c r="C45" s="412" t="s">
        <v>227</v>
      </c>
      <c r="D45" s="413"/>
      <c r="E45" s="413"/>
      <c r="F45" s="414"/>
      <c r="G45" s="237" t="s">
        <v>193</v>
      </c>
      <c r="H45" s="238"/>
      <c r="I45" s="238"/>
      <c r="J45" s="238"/>
      <c r="K45" s="238"/>
      <c r="L45" s="239"/>
      <c r="M45" s="42"/>
      <c r="N45" s="43"/>
      <c r="O45" s="43"/>
      <c r="P45" s="43"/>
      <c r="Q45" s="418" t="s">
        <v>228</v>
      </c>
      <c r="R45" s="419"/>
      <c r="S45" s="419"/>
      <c r="T45" s="420"/>
      <c r="U45" s="249"/>
      <c r="V45" s="250"/>
      <c r="W45" s="250"/>
      <c r="X45" s="250"/>
      <c r="Y45" s="251"/>
      <c r="Z45" s="42"/>
      <c r="AA45" s="43"/>
      <c r="AB45" s="43"/>
      <c r="AC45" s="43"/>
      <c r="AD45" s="153"/>
      <c r="AE45" s="89" t="s">
        <v>173</v>
      </c>
      <c r="AF45" s="43"/>
      <c r="AG45" s="43"/>
      <c r="AH45" s="43"/>
      <c r="AI45" s="82"/>
      <c r="AJ45" s="200">
        <f>MIN(AF46,AF48,AF51)</f>
        <v>30000</v>
      </c>
      <c r="AK45" s="201"/>
      <c r="AL45" s="201"/>
      <c r="AM45" s="204" t="s">
        <v>195</v>
      </c>
      <c r="AN45" s="405" t="s">
        <v>229</v>
      </c>
      <c r="AO45" s="406"/>
      <c r="AP45" s="406"/>
      <c r="AQ45" s="407"/>
      <c r="AR45" s="38"/>
    </row>
    <row r="46" spans="1:49" ht="15.75" customHeight="1" x14ac:dyDescent="0.4">
      <c r="A46" s="38"/>
      <c r="B46" s="230"/>
      <c r="C46" s="415"/>
      <c r="D46" s="416"/>
      <c r="E46" s="416"/>
      <c r="F46" s="417"/>
      <c r="G46" s="402">
        <v>45931</v>
      </c>
      <c r="H46" s="403"/>
      <c r="I46" s="403"/>
      <c r="J46" s="403"/>
      <c r="K46" s="403"/>
      <c r="L46" s="404"/>
      <c r="M46" s="90" t="s">
        <v>196</v>
      </c>
      <c r="N46" s="38">
        <f>IF($G$46="","",DATEDIF(G46,$M$32,"m")+1)</f>
        <v>6</v>
      </c>
      <c r="O46" s="38" t="s">
        <v>197</v>
      </c>
      <c r="P46" s="91" t="s">
        <v>198</v>
      </c>
      <c r="Q46" s="421"/>
      <c r="R46" s="422"/>
      <c r="S46" s="422"/>
      <c r="T46" s="423"/>
      <c r="U46" s="92"/>
      <c r="V46" s="315">
        <f>V47*W48</f>
        <v>60000</v>
      </c>
      <c r="W46" s="315"/>
      <c r="X46" s="315"/>
      <c r="Y46" s="56" t="s">
        <v>195</v>
      </c>
      <c r="Z46" s="90"/>
      <c r="AA46" s="315">
        <f>AA47*AB48</f>
        <v>60000</v>
      </c>
      <c r="AB46" s="315"/>
      <c r="AC46" s="315"/>
      <c r="AD46" s="56" t="s">
        <v>195</v>
      </c>
      <c r="AE46" s="90"/>
      <c r="AF46" s="277">
        <f>IF(V46=0,0,ROUNDDOWN((V46)/2,0))</f>
        <v>30000</v>
      </c>
      <c r="AG46" s="277"/>
      <c r="AH46" s="277"/>
      <c r="AI46" s="56" t="s">
        <v>195</v>
      </c>
      <c r="AJ46" s="367"/>
      <c r="AK46" s="315"/>
      <c r="AL46" s="315"/>
      <c r="AM46" s="308"/>
      <c r="AN46" s="408"/>
      <c r="AO46" s="409"/>
      <c r="AP46" s="409"/>
      <c r="AQ46" s="410"/>
      <c r="AR46" s="38"/>
      <c r="AS46" s="40">
        <f>YEAR($AS$1)*12+MONTH($AS$1)-YEAR(G46)*12-MONTH(G46)
-IF(DAY(G46+1)=1,IF(DAY($AS$1+1)&gt;1,1),IF(AND(DAY($AS$1+1)&gt;1,
 DAY($AS$1)&lt;DAY(G46)),1))</f>
        <v>6</v>
      </c>
      <c r="AU46" s="83" t="s">
        <v>176</v>
      </c>
      <c r="AV46" s="93">
        <f>MIN(N46,N47,N51,N52)</f>
        <v>6</v>
      </c>
      <c r="AW46" s="40" t="s">
        <v>177</v>
      </c>
    </row>
    <row r="47" spans="1:49" ht="15.75" customHeight="1" x14ac:dyDescent="0.4">
      <c r="A47" s="38"/>
      <c r="B47" s="230"/>
      <c r="C47" s="415"/>
      <c r="D47" s="416"/>
      <c r="E47" s="416"/>
      <c r="F47" s="417"/>
      <c r="G47" s="161"/>
      <c r="H47" s="162"/>
      <c r="I47" s="162"/>
      <c r="J47" s="162"/>
      <c r="K47" s="162"/>
      <c r="L47" s="163"/>
      <c r="M47" s="97" t="str">
        <f>IF($S$24="✔","（翌月払いのため","")</f>
        <v/>
      </c>
      <c r="N47" s="98" t="str">
        <f>IF($S$24="✔",N46-1,"")</f>
        <v/>
      </c>
      <c r="O47" s="97" t="str">
        <f>IF($S$24="✔","ヶ月）","")</f>
        <v/>
      </c>
      <c r="P47" s="99"/>
      <c r="Q47" s="424"/>
      <c r="R47" s="425"/>
      <c r="S47" s="425"/>
      <c r="T47" s="426"/>
      <c r="U47" s="100" t="s">
        <v>196</v>
      </c>
      <c r="V47" s="411">
        <v>10000</v>
      </c>
      <c r="W47" s="411"/>
      <c r="X47" s="254" t="s">
        <v>199</v>
      </c>
      <c r="Y47" s="255"/>
      <c r="Z47" s="90" t="s">
        <v>200</v>
      </c>
      <c r="AA47" s="411">
        <v>10000</v>
      </c>
      <c r="AB47" s="411"/>
      <c r="AC47" s="254" t="s">
        <v>199</v>
      </c>
      <c r="AD47" s="255"/>
      <c r="AE47" s="101" t="s">
        <v>201</v>
      </c>
      <c r="AF47" s="102"/>
      <c r="AG47" s="102"/>
      <c r="AH47" s="102"/>
      <c r="AI47" s="56"/>
      <c r="AJ47" s="367"/>
      <c r="AK47" s="315"/>
      <c r="AL47" s="315"/>
      <c r="AM47" s="308"/>
      <c r="AN47" s="390" t="s">
        <v>230</v>
      </c>
      <c r="AO47" s="391"/>
      <c r="AP47" s="391"/>
      <c r="AQ47" s="392"/>
      <c r="AR47" s="38"/>
      <c r="AU47" s="83" t="s">
        <v>180</v>
      </c>
      <c r="AV47" s="93">
        <f>IF(MIN(N46,N51,N47,N52)&gt;=73,72,MIN(N46,N51,N47,N52))</f>
        <v>6</v>
      </c>
      <c r="AW47" s="40" t="s">
        <v>175</v>
      </c>
    </row>
    <row r="48" spans="1:49" ht="15.75" customHeight="1" x14ac:dyDescent="0.4">
      <c r="A48" s="78"/>
      <c r="B48" s="230"/>
      <c r="C48" s="415"/>
      <c r="D48" s="416"/>
      <c r="E48" s="416"/>
      <c r="F48" s="417"/>
      <c r="G48" s="256" t="s">
        <v>202</v>
      </c>
      <c r="H48" s="257"/>
      <c r="I48" s="257"/>
      <c r="J48" s="257"/>
      <c r="K48" s="257"/>
      <c r="L48" s="258"/>
      <c r="M48" s="262" t="s">
        <v>203</v>
      </c>
      <c r="N48" s="263"/>
      <c r="O48" s="263"/>
      <c r="P48" s="264"/>
      <c r="Q48" s="393" t="s">
        <v>231</v>
      </c>
      <c r="R48" s="394"/>
      <c r="S48" s="394"/>
      <c r="T48" s="395"/>
      <c r="U48" s="103"/>
      <c r="V48" s="38"/>
      <c r="W48" s="157">
        <v>6</v>
      </c>
      <c r="X48" s="254" t="s">
        <v>204</v>
      </c>
      <c r="Y48" s="255"/>
      <c r="Z48" s="90"/>
      <c r="AA48" s="38"/>
      <c r="AB48" s="157">
        <v>6</v>
      </c>
      <c r="AC48" s="254" t="s">
        <v>204</v>
      </c>
      <c r="AD48" s="255"/>
      <c r="AE48" s="90"/>
      <c r="AF48" s="277">
        <f>ROUNDDOWN(AA46/2,0)</f>
        <v>30000</v>
      </c>
      <c r="AG48" s="277"/>
      <c r="AH48" s="277"/>
      <c r="AI48" s="56" t="s">
        <v>195</v>
      </c>
      <c r="AJ48" s="367"/>
      <c r="AK48" s="315"/>
      <c r="AL48" s="315"/>
      <c r="AM48" s="308"/>
      <c r="AN48" s="390"/>
      <c r="AO48" s="391"/>
      <c r="AP48" s="391"/>
      <c r="AQ48" s="392"/>
      <c r="AR48" s="38"/>
      <c r="AU48" s="83" t="s">
        <v>184</v>
      </c>
      <c r="AV48" s="104">
        <f>IF(AV47&gt;=13,AV47-(AV47-12),AV47)-(AV46-AV47)</f>
        <v>6</v>
      </c>
      <c r="AW48" s="40" t="s">
        <v>175</v>
      </c>
    </row>
    <row r="49" spans="1:49" ht="15.75" customHeight="1" x14ac:dyDescent="0.4">
      <c r="A49" s="38"/>
      <c r="B49" s="221" t="s">
        <v>205</v>
      </c>
      <c r="C49" s="415"/>
      <c r="D49" s="416"/>
      <c r="E49" s="416"/>
      <c r="F49" s="417"/>
      <c r="G49" s="259"/>
      <c r="H49" s="260"/>
      <c r="I49" s="260"/>
      <c r="J49" s="260"/>
      <c r="K49" s="260"/>
      <c r="L49" s="261"/>
      <c r="M49" s="265"/>
      <c r="N49" s="212"/>
      <c r="O49" s="212"/>
      <c r="P49" s="266"/>
      <c r="Q49" s="396"/>
      <c r="R49" s="397"/>
      <c r="S49" s="397"/>
      <c r="T49" s="398"/>
      <c r="U49" s="90"/>
      <c r="V49" s="38"/>
      <c r="W49" s="38"/>
      <c r="X49" s="38"/>
      <c r="Y49" s="56"/>
      <c r="Z49" s="90"/>
      <c r="AA49" s="38"/>
      <c r="AB49" s="38"/>
      <c r="AC49" s="38"/>
      <c r="AD49" s="56"/>
      <c r="AE49" s="106" t="s">
        <v>232</v>
      </c>
      <c r="AF49" s="107"/>
      <c r="AG49" s="107"/>
      <c r="AH49" s="107"/>
      <c r="AI49" s="108" t="str">
        <f>IF(AV50=0,"","×"&amp;AV50)</f>
        <v>×6</v>
      </c>
      <c r="AJ49" s="367"/>
      <c r="AK49" s="315"/>
      <c r="AL49" s="315"/>
      <c r="AM49" s="308"/>
      <c r="AN49" s="109"/>
      <c r="AO49" s="110"/>
      <c r="AP49" s="110"/>
      <c r="AQ49" s="111"/>
      <c r="AR49" s="38"/>
      <c r="AU49" s="83" t="s">
        <v>187</v>
      </c>
      <c r="AV49" s="104">
        <f>IF(AV47=AV48,1,AV47-AV48+1)</f>
        <v>1</v>
      </c>
      <c r="AW49" s="40" t="s">
        <v>188</v>
      </c>
    </row>
    <row r="50" spans="1:49" ht="13.9" customHeight="1" x14ac:dyDescent="0.4">
      <c r="A50" s="38"/>
      <c r="B50" s="221"/>
      <c r="C50" s="415"/>
      <c r="D50" s="416"/>
      <c r="E50" s="416"/>
      <c r="F50" s="417"/>
      <c r="G50" s="259"/>
      <c r="H50" s="260"/>
      <c r="I50" s="260"/>
      <c r="J50" s="260"/>
      <c r="K50" s="260"/>
      <c r="L50" s="261"/>
      <c r="M50" s="265"/>
      <c r="N50" s="212"/>
      <c r="O50" s="212"/>
      <c r="P50" s="266"/>
      <c r="Q50" s="396"/>
      <c r="R50" s="397"/>
      <c r="S50" s="397"/>
      <c r="T50" s="398"/>
      <c r="U50" s="90"/>
      <c r="V50" s="38"/>
      <c r="W50" s="38"/>
      <c r="X50" s="38"/>
      <c r="Y50" s="56"/>
      <c r="Z50" s="90"/>
      <c r="AA50" s="38"/>
      <c r="AB50" s="38"/>
      <c r="AC50" s="38"/>
      <c r="AD50" s="56"/>
      <c r="AE50" s="106"/>
      <c r="AF50" s="107"/>
      <c r="AG50" s="107"/>
      <c r="AH50" s="107"/>
      <c r="AI50" s="108"/>
      <c r="AJ50" s="367"/>
      <c r="AK50" s="315"/>
      <c r="AL50" s="315"/>
      <c r="AM50" s="308"/>
      <c r="AN50" s="109"/>
      <c r="AO50" s="110"/>
      <c r="AP50" s="110"/>
      <c r="AQ50" s="111"/>
      <c r="AR50" s="38"/>
      <c r="AU50" s="83" t="s">
        <v>225</v>
      </c>
      <c r="AV50" s="104">
        <f>IF(AV49&gt;=25,IF(AV49&lt;=36,36-AV49+1,0),AV48)</f>
        <v>6</v>
      </c>
      <c r="AW50" s="40" t="s">
        <v>188</v>
      </c>
    </row>
    <row r="51" spans="1:49" ht="15.75" customHeight="1" x14ac:dyDescent="0.4">
      <c r="A51" s="38"/>
      <c r="B51" s="221"/>
      <c r="C51" s="427" t="s">
        <v>206</v>
      </c>
      <c r="D51" s="428"/>
      <c r="E51" s="429"/>
      <c r="F51" s="430"/>
      <c r="G51" s="402">
        <v>45955</v>
      </c>
      <c r="H51" s="403"/>
      <c r="I51" s="403"/>
      <c r="J51" s="403"/>
      <c r="K51" s="403"/>
      <c r="L51" s="404"/>
      <c r="M51" s="90" t="s">
        <v>196</v>
      </c>
      <c r="N51" s="38">
        <v>6</v>
      </c>
      <c r="O51" s="38" t="s">
        <v>197</v>
      </c>
      <c r="P51" s="91" t="s">
        <v>198</v>
      </c>
      <c r="Q51" s="396"/>
      <c r="R51" s="397"/>
      <c r="S51" s="397"/>
      <c r="T51" s="398"/>
      <c r="U51" s="90"/>
      <c r="V51" s="164" t="s">
        <v>128</v>
      </c>
      <c r="W51" s="78" t="s">
        <v>207</v>
      </c>
      <c r="X51" s="38"/>
      <c r="Y51" s="56"/>
      <c r="Z51" s="90"/>
      <c r="AA51" s="38"/>
      <c r="AB51" s="38"/>
      <c r="AC51" s="38"/>
      <c r="AD51" s="56"/>
      <c r="AE51" s="90"/>
      <c r="AF51" s="113">
        <f>AV50*5000</f>
        <v>30000</v>
      </c>
      <c r="AG51" s="56" t="s">
        <v>252</v>
      </c>
      <c r="AH51" s="114"/>
      <c r="AI51" s="56"/>
      <c r="AJ51" s="367"/>
      <c r="AK51" s="315"/>
      <c r="AL51" s="315"/>
      <c r="AM51" s="308"/>
      <c r="AN51" s="109"/>
      <c r="AO51" s="110"/>
      <c r="AP51" s="110"/>
      <c r="AQ51" s="111"/>
      <c r="AR51" s="38"/>
      <c r="AU51" s="83"/>
      <c r="AV51" s="104">
        <f>AV48-AV50</f>
        <v>0</v>
      </c>
    </row>
    <row r="52" spans="1:49" ht="15.75" customHeight="1" x14ac:dyDescent="0.4">
      <c r="A52" s="38"/>
      <c r="B52" s="112" t="s">
        <v>128</v>
      </c>
      <c r="C52" s="118"/>
      <c r="D52" s="119"/>
      <c r="E52" s="119"/>
      <c r="F52" s="120"/>
      <c r="G52" s="158"/>
      <c r="H52" s="159"/>
      <c r="I52" s="159"/>
      <c r="J52" s="159"/>
      <c r="K52" s="159"/>
      <c r="L52" s="160"/>
      <c r="M52" s="97" t="str">
        <f>IF($S$24="✔","（翌月払いのため","")</f>
        <v/>
      </c>
      <c r="N52" s="98" t="str">
        <f>IF($S$24="✔",N51-1,"")</f>
        <v/>
      </c>
      <c r="O52" s="97" t="str">
        <f>IF($S$24="✔","ヶ月）","")</f>
        <v/>
      </c>
      <c r="P52" s="99"/>
      <c r="Q52" s="399"/>
      <c r="R52" s="400"/>
      <c r="S52" s="400"/>
      <c r="T52" s="401"/>
      <c r="U52" s="70"/>
      <c r="V52" s="61"/>
      <c r="W52" s="61"/>
      <c r="X52" s="61"/>
      <c r="Y52" s="62"/>
      <c r="Z52" s="70"/>
      <c r="AA52" s="61"/>
      <c r="AB52" s="61"/>
      <c r="AC52" s="61"/>
      <c r="AD52" s="62"/>
      <c r="AE52" s="70"/>
      <c r="AF52" s="61"/>
      <c r="AG52" s="61"/>
      <c r="AH52" s="61"/>
      <c r="AI52" s="62"/>
      <c r="AJ52" s="202"/>
      <c r="AK52" s="203"/>
      <c r="AL52" s="203"/>
      <c r="AM52" s="205"/>
      <c r="AN52" s="124"/>
      <c r="AO52" s="125"/>
      <c r="AP52" s="125"/>
      <c r="AQ52" s="126"/>
      <c r="AR52" s="38"/>
    </row>
    <row r="53" spans="1:49" ht="15.75" customHeight="1" x14ac:dyDescent="0.4">
      <c r="A53" s="38"/>
      <c r="B53" s="229">
        <v>3</v>
      </c>
      <c r="C53" s="412" t="s">
        <v>233</v>
      </c>
      <c r="D53" s="413"/>
      <c r="E53" s="413"/>
      <c r="F53" s="414"/>
      <c r="G53" s="237" t="s">
        <v>193</v>
      </c>
      <c r="H53" s="238"/>
      <c r="I53" s="238"/>
      <c r="J53" s="238"/>
      <c r="K53" s="238"/>
      <c r="L53" s="239"/>
      <c r="M53" s="42"/>
      <c r="N53" s="43"/>
      <c r="O53" s="43"/>
      <c r="P53" s="43"/>
      <c r="Q53" s="418" t="s">
        <v>228</v>
      </c>
      <c r="R53" s="419"/>
      <c r="S53" s="419"/>
      <c r="T53" s="420"/>
      <c r="U53" s="249"/>
      <c r="V53" s="250"/>
      <c r="W53" s="250"/>
      <c r="X53" s="250"/>
      <c r="Y53" s="251"/>
      <c r="Z53" s="42"/>
      <c r="AA53" s="43"/>
      <c r="AB53" s="43"/>
      <c r="AC53" s="43"/>
      <c r="AD53" s="153"/>
      <c r="AE53" s="89" t="s">
        <v>173</v>
      </c>
      <c r="AF53" s="43"/>
      <c r="AG53" s="43"/>
      <c r="AH53" s="43"/>
      <c r="AI53" s="82"/>
      <c r="AJ53" s="200">
        <f>MIN(AF54,AF56,AF59)</f>
        <v>37500</v>
      </c>
      <c r="AK53" s="201"/>
      <c r="AL53" s="201"/>
      <c r="AM53" s="204" t="s">
        <v>195</v>
      </c>
      <c r="AN53" s="405" t="s">
        <v>234</v>
      </c>
      <c r="AO53" s="406"/>
      <c r="AP53" s="406"/>
      <c r="AQ53" s="407"/>
      <c r="AR53" s="38"/>
    </row>
    <row r="54" spans="1:49" ht="15.75" customHeight="1" x14ac:dyDescent="0.4">
      <c r="A54" s="38"/>
      <c r="B54" s="230"/>
      <c r="C54" s="415"/>
      <c r="D54" s="416"/>
      <c r="E54" s="416"/>
      <c r="F54" s="417"/>
      <c r="G54" s="402">
        <v>45976</v>
      </c>
      <c r="H54" s="403"/>
      <c r="I54" s="403"/>
      <c r="J54" s="403"/>
      <c r="K54" s="403"/>
      <c r="L54" s="404"/>
      <c r="M54" s="90" t="s">
        <v>196</v>
      </c>
      <c r="N54" s="38">
        <f>IF($G$54="","",DATEDIF(G54,$M$32,"m")+1)</f>
        <v>5</v>
      </c>
      <c r="O54" s="38" t="s">
        <v>197</v>
      </c>
      <c r="P54" s="91" t="s">
        <v>198</v>
      </c>
      <c r="Q54" s="421"/>
      <c r="R54" s="422"/>
      <c r="S54" s="422"/>
      <c r="T54" s="423"/>
      <c r="U54" s="92"/>
      <c r="V54" s="252">
        <f>V55*W56</f>
        <v>75000</v>
      </c>
      <c r="W54" s="252"/>
      <c r="X54" s="252"/>
      <c r="Y54" s="56" t="s">
        <v>195</v>
      </c>
      <c r="Z54" s="90"/>
      <c r="AA54" s="315">
        <f>AA55*AB56</f>
        <v>75000</v>
      </c>
      <c r="AB54" s="315"/>
      <c r="AC54" s="315"/>
      <c r="AD54" s="56" t="s">
        <v>195</v>
      </c>
      <c r="AE54" s="90"/>
      <c r="AF54" s="277">
        <f>IF(V54=0,0,ROUNDDOWN((V54)/2,0))</f>
        <v>37500</v>
      </c>
      <c r="AG54" s="277"/>
      <c r="AH54" s="277"/>
      <c r="AI54" s="56" t="s">
        <v>195</v>
      </c>
      <c r="AJ54" s="367"/>
      <c r="AK54" s="315"/>
      <c r="AL54" s="315"/>
      <c r="AM54" s="308"/>
      <c r="AN54" s="408"/>
      <c r="AO54" s="409"/>
      <c r="AP54" s="409"/>
      <c r="AQ54" s="410"/>
      <c r="AR54" s="38"/>
      <c r="AS54" s="40">
        <f>YEAR($AS$1)*12+MONTH($AS$1)-YEAR(G54)*12-MONTH(G54)
-IF(DAY(G54+1)=1,IF(DAY($AS$1+1)&gt;1,1),IF(AND(DAY($AS$1+1)&gt;1,
 DAY($AS$1)&lt;DAY(G54)),1))</f>
        <v>5</v>
      </c>
      <c r="AU54" s="83" t="s">
        <v>176</v>
      </c>
      <c r="AV54" s="93">
        <f>MIN(N54,N55,N59,N60)</f>
        <v>5</v>
      </c>
      <c r="AW54" s="40" t="s">
        <v>177</v>
      </c>
    </row>
    <row r="55" spans="1:49" ht="15.75" customHeight="1" x14ac:dyDescent="0.4">
      <c r="A55" s="38"/>
      <c r="B55" s="230"/>
      <c r="C55" s="415"/>
      <c r="D55" s="416"/>
      <c r="E55" s="416"/>
      <c r="F55" s="417"/>
      <c r="G55" s="161"/>
      <c r="H55" s="162"/>
      <c r="I55" s="162"/>
      <c r="J55" s="162"/>
      <c r="K55" s="162"/>
      <c r="L55" s="163"/>
      <c r="M55" s="97" t="str">
        <f>IF($S$24="✔","（翌月払いのため","")</f>
        <v/>
      </c>
      <c r="N55" s="98" t="str">
        <f>IF($S$24="✔",N54-1,"")</f>
        <v/>
      </c>
      <c r="O55" s="97" t="str">
        <f>IF($S$24="✔","ヶ月）","")</f>
        <v/>
      </c>
      <c r="P55" s="99"/>
      <c r="Q55" s="424"/>
      <c r="R55" s="425"/>
      <c r="S55" s="425"/>
      <c r="T55" s="426"/>
      <c r="U55" s="100" t="s">
        <v>196</v>
      </c>
      <c r="V55" s="411">
        <v>15000</v>
      </c>
      <c r="W55" s="411"/>
      <c r="X55" s="254" t="s">
        <v>199</v>
      </c>
      <c r="Y55" s="255"/>
      <c r="Z55" s="90" t="s">
        <v>200</v>
      </c>
      <c r="AA55" s="411">
        <v>15000</v>
      </c>
      <c r="AB55" s="411"/>
      <c r="AC55" s="254" t="s">
        <v>199</v>
      </c>
      <c r="AD55" s="255"/>
      <c r="AE55" s="101" t="s">
        <v>201</v>
      </c>
      <c r="AF55" s="102"/>
      <c r="AG55" s="102"/>
      <c r="AH55" s="102"/>
      <c r="AI55" s="56"/>
      <c r="AJ55" s="367"/>
      <c r="AK55" s="315"/>
      <c r="AL55" s="315"/>
      <c r="AM55" s="308"/>
      <c r="AN55" s="390" t="s">
        <v>230</v>
      </c>
      <c r="AO55" s="391"/>
      <c r="AP55" s="391"/>
      <c r="AQ55" s="392"/>
      <c r="AR55" s="38"/>
      <c r="AU55" s="83" t="s">
        <v>180</v>
      </c>
      <c r="AV55" s="93">
        <f>IF(MIN(N54,N59,N55,N60)&gt;=73,72,MIN(N54,N59,N55,N60))</f>
        <v>5</v>
      </c>
      <c r="AW55" s="40" t="s">
        <v>175</v>
      </c>
    </row>
    <row r="56" spans="1:49" ht="15.75" customHeight="1" x14ac:dyDescent="0.4">
      <c r="A56" s="78"/>
      <c r="B56" s="230"/>
      <c r="C56" s="415"/>
      <c r="D56" s="416"/>
      <c r="E56" s="416"/>
      <c r="F56" s="417"/>
      <c r="G56" s="256" t="s">
        <v>202</v>
      </c>
      <c r="H56" s="257"/>
      <c r="I56" s="257"/>
      <c r="J56" s="257"/>
      <c r="K56" s="257"/>
      <c r="L56" s="258"/>
      <c r="M56" s="262" t="s">
        <v>203</v>
      </c>
      <c r="N56" s="263"/>
      <c r="O56" s="263"/>
      <c r="P56" s="264"/>
      <c r="Q56" s="393" t="s">
        <v>235</v>
      </c>
      <c r="R56" s="394"/>
      <c r="S56" s="394"/>
      <c r="T56" s="395"/>
      <c r="U56" s="103"/>
      <c r="V56" s="38"/>
      <c r="W56" s="157">
        <v>5</v>
      </c>
      <c r="X56" s="254" t="s">
        <v>204</v>
      </c>
      <c r="Y56" s="255"/>
      <c r="Z56" s="90"/>
      <c r="AA56" s="38"/>
      <c r="AB56" s="157">
        <v>5</v>
      </c>
      <c r="AC56" s="254" t="s">
        <v>204</v>
      </c>
      <c r="AD56" s="255"/>
      <c r="AE56" s="90"/>
      <c r="AF56" s="277">
        <f>ROUNDDOWN(AA54/2,0)</f>
        <v>37500</v>
      </c>
      <c r="AG56" s="277"/>
      <c r="AH56" s="277"/>
      <c r="AI56" s="56" t="s">
        <v>195</v>
      </c>
      <c r="AJ56" s="367"/>
      <c r="AK56" s="315"/>
      <c r="AL56" s="315"/>
      <c r="AM56" s="308"/>
      <c r="AN56" s="390"/>
      <c r="AO56" s="391"/>
      <c r="AP56" s="391"/>
      <c r="AQ56" s="392"/>
      <c r="AR56" s="38"/>
      <c r="AU56" s="83" t="s">
        <v>184</v>
      </c>
      <c r="AV56" s="104">
        <f>IF(AV55&gt;=13,AV55-(AV55-12),AV55)-(AV54-AV55)</f>
        <v>5</v>
      </c>
      <c r="AW56" s="40" t="s">
        <v>175</v>
      </c>
    </row>
    <row r="57" spans="1:49" ht="15.75" customHeight="1" x14ac:dyDescent="0.4">
      <c r="A57" s="38"/>
      <c r="B57" s="221" t="s">
        <v>205</v>
      </c>
      <c r="C57" s="415"/>
      <c r="D57" s="416"/>
      <c r="E57" s="416"/>
      <c r="F57" s="417"/>
      <c r="G57" s="259"/>
      <c r="H57" s="260"/>
      <c r="I57" s="260"/>
      <c r="J57" s="260"/>
      <c r="K57" s="260"/>
      <c r="L57" s="261"/>
      <c r="M57" s="265"/>
      <c r="N57" s="212"/>
      <c r="O57" s="212"/>
      <c r="P57" s="266"/>
      <c r="Q57" s="396"/>
      <c r="R57" s="397"/>
      <c r="S57" s="397"/>
      <c r="T57" s="398"/>
      <c r="U57" s="90"/>
      <c r="V57" s="38"/>
      <c r="W57" s="38"/>
      <c r="X57" s="38"/>
      <c r="Y57" s="56"/>
      <c r="Z57" s="90"/>
      <c r="AA57" s="38"/>
      <c r="AB57" s="165"/>
      <c r="AC57" s="38"/>
      <c r="AD57" s="56"/>
      <c r="AE57" s="106" t="s">
        <v>186</v>
      </c>
      <c r="AF57" s="107"/>
      <c r="AG57" s="107"/>
      <c r="AH57" s="107"/>
      <c r="AI57" s="108" t="str">
        <f>IF(AV58=0,"","×"&amp;AV58)</f>
        <v>×5</v>
      </c>
      <c r="AJ57" s="367"/>
      <c r="AK57" s="315"/>
      <c r="AL57" s="315"/>
      <c r="AM57" s="308"/>
      <c r="AN57" s="109"/>
      <c r="AO57" s="110"/>
      <c r="AP57" s="110"/>
      <c r="AQ57" s="111"/>
      <c r="AR57" s="38"/>
      <c r="AU57" s="83" t="s">
        <v>187</v>
      </c>
      <c r="AV57" s="104">
        <f>IF(AV55=AV56,1,AV55-AV56+1)</f>
        <v>1</v>
      </c>
      <c r="AW57" s="40" t="s">
        <v>188</v>
      </c>
    </row>
    <row r="58" spans="1:49" ht="13.9" customHeight="1" x14ac:dyDescent="0.4">
      <c r="A58" s="38"/>
      <c r="B58" s="221"/>
      <c r="C58" s="415"/>
      <c r="D58" s="416"/>
      <c r="E58" s="416"/>
      <c r="F58" s="417"/>
      <c r="G58" s="259"/>
      <c r="H58" s="260"/>
      <c r="I58" s="260"/>
      <c r="J58" s="260"/>
      <c r="K58" s="260"/>
      <c r="L58" s="261"/>
      <c r="M58" s="265"/>
      <c r="N58" s="212"/>
      <c r="O58" s="212"/>
      <c r="P58" s="266"/>
      <c r="Q58" s="396"/>
      <c r="R58" s="397"/>
      <c r="S58" s="397"/>
      <c r="T58" s="398"/>
      <c r="U58" s="90"/>
      <c r="V58" s="38"/>
      <c r="W58" s="38"/>
      <c r="X58" s="38"/>
      <c r="Y58" s="56"/>
      <c r="Z58" s="90"/>
      <c r="AA58" s="38"/>
      <c r="AB58" s="38"/>
      <c r="AC58" s="38"/>
      <c r="AD58" s="56"/>
      <c r="AE58" s="106"/>
      <c r="AF58" s="107"/>
      <c r="AG58" s="107"/>
      <c r="AH58" s="107"/>
      <c r="AI58" s="108" t="str">
        <f>IF(AV59=0,"","×"&amp;AV59)</f>
        <v/>
      </c>
      <c r="AJ58" s="367"/>
      <c r="AK58" s="315"/>
      <c r="AL58" s="315"/>
      <c r="AM58" s="308"/>
      <c r="AN58" s="109"/>
      <c r="AO58" s="110"/>
      <c r="AP58" s="110"/>
      <c r="AQ58" s="111"/>
      <c r="AR58" s="38"/>
      <c r="AU58" s="83" t="s">
        <v>225</v>
      </c>
      <c r="AV58" s="104">
        <f>IF(AV57&gt;=25,IF(AV57&lt;=36,36-AV57+1,0),AV56)</f>
        <v>5</v>
      </c>
      <c r="AW58" s="40" t="s">
        <v>188</v>
      </c>
    </row>
    <row r="59" spans="1:49" ht="15.75" customHeight="1" x14ac:dyDescent="0.4">
      <c r="A59" s="38"/>
      <c r="B59" s="221"/>
      <c r="C59" s="427" t="s">
        <v>206</v>
      </c>
      <c r="D59" s="428"/>
      <c r="E59" s="429"/>
      <c r="F59" s="430"/>
      <c r="G59" s="402">
        <v>45988</v>
      </c>
      <c r="H59" s="403"/>
      <c r="I59" s="403"/>
      <c r="J59" s="403"/>
      <c r="K59" s="403"/>
      <c r="L59" s="404"/>
      <c r="M59" s="90" t="s">
        <v>196</v>
      </c>
      <c r="N59" s="38">
        <f>IF(G59="","",DATEDIF(G59,$M$32,"m")+1)</f>
        <v>5</v>
      </c>
      <c r="O59" s="38" t="s">
        <v>197</v>
      </c>
      <c r="P59" s="91" t="s">
        <v>198</v>
      </c>
      <c r="Q59" s="396"/>
      <c r="R59" s="397"/>
      <c r="S59" s="397"/>
      <c r="T59" s="398"/>
      <c r="U59" s="90"/>
      <c r="V59" s="164" t="s">
        <v>128</v>
      </c>
      <c r="W59" s="78" t="s">
        <v>207</v>
      </c>
      <c r="X59" s="38"/>
      <c r="Y59" s="56"/>
      <c r="Z59" s="90"/>
      <c r="AA59" s="38"/>
      <c r="AB59" s="38"/>
      <c r="AC59" s="38"/>
      <c r="AD59" s="56"/>
      <c r="AE59" s="90"/>
      <c r="AF59" s="113">
        <f>AV58*7500</f>
        <v>37500</v>
      </c>
      <c r="AG59" s="56" t="s">
        <v>252</v>
      </c>
      <c r="AH59" s="114"/>
      <c r="AI59" s="56"/>
      <c r="AJ59" s="367"/>
      <c r="AK59" s="315"/>
      <c r="AL59" s="315"/>
      <c r="AM59" s="308"/>
      <c r="AN59" s="109"/>
      <c r="AO59" s="110"/>
      <c r="AP59" s="110"/>
      <c r="AQ59" s="111"/>
      <c r="AR59" s="38"/>
      <c r="AU59" s="83"/>
      <c r="AV59" s="104">
        <f>AV56-AV58</f>
        <v>0</v>
      </c>
    </row>
    <row r="60" spans="1:49" ht="15.75" customHeight="1" x14ac:dyDescent="0.4">
      <c r="A60" s="38"/>
      <c r="B60" s="112" t="s">
        <v>128</v>
      </c>
      <c r="C60" s="118"/>
      <c r="D60" s="119"/>
      <c r="E60" s="119"/>
      <c r="F60" s="120"/>
      <c r="G60" s="158"/>
      <c r="H60" s="159"/>
      <c r="I60" s="159"/>
      <c r="J60" s="159"/>
      <c r="K60" s="159"/>
      <c r="L60" s="160"/>
      <c r="M60" s="97" t="str">
        <f>IF($S$24="✔","（翌月払いのため","")</f>
        <v/>
      </c>
      <c r="N60" s="98" t="str">
        <f>IF($S$24="✔",N59-1,"")</f>
        <v/>
      </c>
      <c r="O60" s="97" t="str">
        <f>IF($S$24="✔","ヶ月）","")</f>
        <v/>
      </c>
      <c r="P60" s="99"/>
      <c r="Q60" s="399"/>
      <c r="R60" s="400"/>
      <c r="S60" s="400"/>
      <c r="T60" s="401"/>
      <c r="U60" s="70"/>
      <c r="V60" s="61"/>
      <c r="W60" s="61"/>
      <c r="X60" s="61"/>
      <c r="Y60" s="62"/>
      <c r="Z60" s="70"/>
      <c r="AA60" s="61"/>
      <c r="AB60" s="61"/>
      <c r="AC60" s="61"/>
      <c r="AD60" s="62"/>
      <c r="AE60" s="70"/>
      <c r="AF60" s="61"/>
      <c r="AG60" s="61"/>
      <c r="AH60" s="61"/>
      <c r="AI60" s="62"/>
      <c r="AJ60" s="202"/>
      <c r="AK60" s="203"/>
      <c r="AL60" s="203"/>
      <c r="AM60" s="205"/>
      <c r="AN60" s="124"/>
      <c r="AO60" s="125"/>
      <c r="AP60" s="125"/>
      <c r="AQ60" s="126"/>
      <c r="AR60" s="38"/>
    </row>
    <row r="61" spans="1:49" ht="14.25" customHeight="1" x14ac:dyDescent="0.4">
      <c r="A61" s="38"/>
      <c r="B61" s="213" t="s">
        <v>17</v>
      </c>
      <c r="C61" s="214"/>
      <c r="D61" s="214"/>
      <c r="E61" s="214"/>
      <c r="F61" s="204"/>
      <c r="G61" s="206"/>
      <c r="H61" s="207"/>
      <c r="I61" s="207"/>
      <c r="J61" s="207"/>
      <c r="K61" s="207"/>
      <c r="L61" s="208"/>
      <c r="M61" s="206"/>
      <c r="N61" s="207"/>
      <c r="O61" s="207"/>
      <c r="P61" s="208"/>
      <c r="Q61" s="206"/>
      <c r="R61" s="207"/>
      <c r="S61" s="207"/>
      <c r="T61" s="208"/>
      <c r="U61" s="217">
        <f>SUM(V38+V46+V54)</f>
        <v>315000</v>
      </c>
      <c r="V61" s="218"/>
      <c r="W61" s="218"/>
      <c r="X61" s="218"/>
      <c r="Y61" s="204" t="s">
        <v>8</v>
      </c>
      <c r="Z61" s="200">
        <f>SUM(AA38+AA46+AA54)</f>
        <v>315000</v>
      </c>
      <c r="AA61" s="201"/>
      <c r="AB61" s="201"/>
      <c r="AC61" s="201"/>
      <c r="AD61" s="204" t="s">
        <v>8</v>
      </c>
      <c r="AE61" s="206"/>
      <c r="AF61" s="207"/>
      <c r="AG61" s="207"/>
      <c r="AH61" s="207"/>
      <c r="AI61" s="208"/>
      <c r="AJ61" s="200">
        <f>SUM(AJ37:AL60)</f>
        <v>157500</v>
      </c>
      <c r="AK61" s="201"/>
      <c r="AL61" s="201"/>
      <c r="AM61" s="204" t="s">
        <v>8</v>
      </c>
      <c r="AN61" s="206"/>
      <c r="AO61" s="207"/>
      <c r="AP61" s="207"/>
      <c r="AQ61" s="208"/>
      <c r="AR61" s="38"/>
    </row>
    <row r="62" spans="1:49" ht="14.25" customHeight="1" x14ac:dyDescent="0.4">
      <c r="A62" s="38"/>
      <c r="B62" s="215"/>
      <c r="C62" s="216"/>
      <c r="D62" s="216"/>
      <c r="E62" s="216"/>
      <c r="F62" s="205"/>
      <c r="G62" s="209"/>
      <c r="H62" s="210"/>
      <c r="I62" s="210"/>
      <c r="J62" s="210"/>
      <c r="K62" s="210"/>
      <c r="L62" s="211"/>
      <c r="M62" s="209"/>
      <c r="N62" s="210"/>
      <c r="O62" s="210"/>
      <c r="P62" s="211"/>
      <c r="Q62" s="209"/>
      <c r="R62" s="210"/>
      <c r="S62" s="210"/>
      <c r="T62" s="211"/>
      <c r="U62" s="219"/>
      <c r="V62" s="220"/>
      <c r="W62" s="220"/>
      <c r="X62" s="220"/>
      <c r="Y62" s="205"/>
      <c r="Z62" s="202"/>
      <c r="AA62" s="203"/>
      <c r="AB62" s="203"/>
      <c r="AC62" s="203"/>
      <c r="AD62" s="205"/>
      <c r="AE62" s="209"/>
      <c r="AF62" s="210"/>
      <c r="AG62" s="210"/>
      <c r="AH62" s="210"/>
      <c r="AI62" s="211"/>
      <c r="AJ62" s="202"/>
      <c r="AK62" s="203"/>
      <c r="AL62" s="203"/>
      <c r="AM62" s="205"/>
      <c r="AN62" s="209"/>
      <c r="AO62" s="210"/>
      <c r="AP62" s="210"/>
      <c r="AQ62" s="211"/>
      <c r="AR62" s="38"/>
    </row>
    <row r="63" spans="1:49" ht="21" customHeight="1" x14ac:dyDescent="0.4">
      <c r="A63" s="38"/>
      <c r="B63" s="127" t="s">
        <v>208</v>
      </c>
      <c r="C63" s="80"/>
      <c r="D63" s="80"/>
      <c r="E63" s="80"/>
      <c r="F63" s="80"/>
      <c r="G63" s="80"/>
      <c r="H63" s="80"/>
      <c r="I63" s="80"/>
      <c r="J63" s="80"/>
      <c r="K63" s="80"/>
      <c r="L63" s="128"/>
      <c r="M63" s="38"/>
      <c r="N63" s="38"/>
      <c r="O63" s="38"/>
      <c r="P63" s="38"/>
      <c r="Q63" s="129"/>
      <c r="R63" s="128"/>
      <c r="S63" s="80"/>
      <c r="T63" s="80"/>
      <c r="U63" s="80"/>
      <c r="V63" s="80"/>
      <c r="W63" s="80"/>
      <c r="X63" s="80"/>
      <c r="Y63" s="80"/>
      <c r="Z63" s="80"/>
      <c r="AA63" s="80"/>
      <c r="AB63" s="80"/>
      <c r="AC63" s="80"/>
      <c r="AD63" s="80"/>
      <c r="AE63" s="80"/>
      <c r="AF63" s="80"/>
      <c r="AG63" s="80"/>
      <c r="AH63" s="80"/>
      <c r="AI63" s="80"/>
      <c r="AJ63" s="38"/>
      <c r="AK63" s="38"/>
      <c r="AL63" s="38"/>
      <c r="AM63" s="38"/>
      <c r="AN63" s="80"/>
      <c r="AO63" s="80"/>
      <c r="AP63" s="80"/>
      <c r="AQ63" s="80"/>
      <c r="AR63" s="38"/>
    </row>
    <row r="64" spans="1:49" ht="13.5" customHeight="1" x14ac:dyDescent="0.4">
      <c r="A64" s="38"/>
      <c r="B64" s="212" t="s">
        <v>236</v>
      </c>
      <c r="C64" s="212"/>
      <c r="D64" s="212"/>
      <c r="E64" s="212"/>
      <c r="F64" s="212"/>
      <c r="G64" s="212"/>
      <c r="H64" s="212"/>
      <c r="I64" s="212"/>
      <c r="J64" s="212"/>
      <c r="K64" s="212"/>
      <c r="L64" s="212"/>
      <c r="M64" s="212"/>
      <c r="N64" s="212"/>
      <c r="O64" s="212"/>
      <c r="P64" s="212"/>
      <c r="Q64" s="212"/>
      <c r="R64" s="212"/>
      <c r="S64" s="212"/>
      <c r="T64" s="212"/>
      <c r="U64" s="212"/>
      <c r="V64" s="212"/>
      <c r="W64" s="212"/>
      <c r="X64" s="212"/>
      <c r="Y64" s="212"/>
      <c r="Z64" s="212"/>
      <c r="AA64" s="212"/>
      <c r="AB64" s="212"/>
      <c r="AC64" s="212"/>
      <c r="AD64" s="212"/>
      <c r="AE64" s="212"/>
      <c r="AF64" s="212"/>
      <c r="AG64" s="212"/>
      <c r="AH64" s="212"/>
      <c r="AI64" s="212"/>
      <c r="AJ64" s="212"/>
      <c r="AK64" s="212"/>
      <c r="AL64" s="212"/>
      <c r="AM64" s="212"/>
      <c r="AN64" s="212"/>
      <c r="AO64" s="212"/>
      <c r="AP64" s="212"/>
      <c r="AQ64" s="212"/>
      <c r="AR64" s="38"/>
    </row>
    <row r="65" spans="1:44" ht="15" customHeight="1" x14ac:dyDescent="0.4">
      <c r="A65" s="38"/>
      <c r="B65" s="212"/>
      <c r="C65" s="212"/>
      <c r="D65" s="212"/>
      <c r="E65" s="212"/>
      <c r="F65" s="212"/>
      <c r="G65" s="212"/>
      <c r="H65" s="212"/>
      <c r="I65" s="212"/>
      <c r="J65" s="212"/>
      <c r="K65" s="212"/>
      <c r="L65" s="212"/>
      <c r="M65" s="212"/>
      <c r="N65" s="212"/>
      <c r="O65" s="212"/>
      <c r="P65" s="212"/>
      <c r="Q65" s="212"/>
      <c r="R65" s="212"/>
      <c r="S65" s="212"/>
      <c r="T65" s="212"/>
      <c r="U65" s="212"/>
      <c r="V65" s="212"/>
      <c r="W65" s="212"/>
      <c r="X65" s="212"/>
      <c r="Y65" s="212"/>
      <c r="Z65" s="212"/>
      <c r="AA65" s="212"/>
      <c r="AB65" s="212"/>
      <c r="AC65" s="212"/>
      <c r="AD65" s="212"/>
      <c r="AE65" s="212"/>
      <c r="AF65" s="212"/>
      <c r="AG65" s="212"/>
      <c r="AH65" s="212"/>
      <c r="AI65" s="212"/>
      <c r="AJ65" s="212"/>
      <c r="AK65" s="212"/>
      <c r="AL65" s="212"/>
      <c r="AM65" s="212"/>
      <c r="AN65" s="212"/>
      <c r="AO65" s="212"/>
      <c r="AP65" s="212"/>
      <c r="AQ65" s="212"/>
      <c r="AR65" s="38"/>
    </row>
    <row r="66" spans="1:44" ht="15" customHeight="1" x14ac:dyDescent="0.4">
      <c r="A66" s="38"/>
      <c r="B66" s="212"/>
      <c r="C66" s="212"/>
      <c r="D66" s="212"/>
      <c r="E66" s="212"/>
      <c r="F66" s="212"/>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c r="AE66" s="212"/>
      <c r="AF66" s="212"/>
      <c r="AG66" s="212"/>
      <c r="AH66" s="212"/>
      <c r="AI66" s="212"/>
      <c r="AJ66" s="212"/>
      <c r="AK66" s="212"/>
      <c r="AL66" s="212"/>
      <c r="AM66" s="212"/>
      <c r="AN66" s="212"/>
      <c r="AO66" s="212"/>
      <c r="AP66" s="212"/>
      <c r="AQ66" s="212"/>
      <c r="AR66" s="38"/>
    </row>
    <row r="67" spans="1:44" ht="15" customHeight="1" x14ac:dyDescent="0.4">
      <c r="A67" s="38"/>
      <c r="B67" s="212"/>
      <c r="C67" s="212"/>
      <c r="D67" s="212"/>
      <c r="E67" s="212"/>
      <c r="F67" s="212"/>
      <c r="G67" s="212"/>
      <c r="H67" s="212"/>
      <c r="I67" s="212"/>
      <c r="J67" s="212"/>
      <c r="K67" s="212"/>
      <c r="L67" s="212"/>
      <c r="M67" s="212"/>
      <c r="N67" s="212"/>
      <c r="O67" s="212"/>
      <c r="P67" s="212"/>
      <c r="Q67" s="212"/>
      <c r="R67" s="212"/>
      <c r="S67" s="212"/>
      <c r="T67" s="212"/>
      <c r="U67" s="212"/>
      <c r="V67" s="212"/>
      <c r="W67" s="212"/>
      <c r="X67" s="212"/>
      <c r="Y67" s="212"/>
      <c r="Z67" s="212"/>
      <c r="AA67" s="212"/>
      <c r="AB67" s="212"/>
      <c r="AC67" s="212"/>
      <c r="AD67" s="212"/>
      <c r="AE67" s="212"/>
      <c r="AF67" s="212"/>
      <c r="AG67" s="212"/>
      <c r="AH67" s="212"/>
      <c r="AI67" s="212"/>
      <c r="AJ67" s="212"/>
      <c r="AK67" s="212"/>
      <c r="AL67" s="212"/>
      <c r="AM67" s="212"/>
      <c r="AN67" s="212"/>
      <c r="AO67" s="212"/>
      <c r="AP67" s="212"/>
      <c r="AQ67" s="212"/>
      <c r="AR67" s="38"/>
    </row>
  </sheetData>
  <mergeCells count="147">
    <mergeCell ref="M3:AH3"/>
    <mergeCell ref="AI3:AQ3"/>
    <mergeCell ref="B5:B6"/>
    <mergeCell ref="C5:C6"/>
    <mergeCell ref="D5:L6"/>
    <mergeCell ref="B9:B11"/>
    <mergeCell ref="C9:C11"/>
    <mergeCell ref="D9:L11"/>
    <mergeCell ref="AC9:AC11"/>
    <mergeCell ref="AD9:AL11"/>
    <mergeCell ref="AM9:AM11"/>
    <mergeCell ref="P10:Q10"/>
    <mergeCell ref="P11:Q11"/>
    <mergeCell ref="B14:B16"/>
    <mergeCell ref="C14:C16"/>
    <mergeCell ref="D14:L16"/>
    <mergeCell ref="AC14:AC16"/>
    <mergeCell ref="AD14:AL16"/>
    <mergeCell ref="AM14:AM16"/>
    <mergeCell ref="P15:Q15"/>
    <mergeCell ref="U24:W25"/>
    <mergeCell ref="X24:AQ25"/>
    <mergeCell ref="M25:T25"/>
    <mergeCell ref="P16:Q16"/>
    <mergeCell ref="B21:H21"/>
    <mergeCell ref="I21:T21"/>
    <mergeCell ref="U21:AQ21"/>
    <mergeCell ref="B22:H25"/>
    <mergeCell ref="I22:L22"/>
    <mergeCell ref="M22:T22"/>
    <mergeCell ref="U22:W23"/>
    <mergeCell ref="X22:AQ23"/>
    <mergeCell ref="I23:L23"/>
    <mergeCell ref="B33:B36"/>
    <mergeCell ref="C33:F36"/>
    <mergeCell ref="G33:L36"/>
    <mergeCell ref="M33:P36"/>
    <mergeCell ref="Q33:T34"/>
    <mergeCell ref="M23:T23"/>
    <mergeCell ref="I24:L24"/>
    <mergeCell ref="M24:Q24"/>
    <mergeCell ref="S24:T24"/>
    <mergeCell ref="U33:AD33"/>
    <mergeCell ref="AE33:AI36"/>
    <mergeCell ref="AN33:AQ34"/>
    <mergeCell ref="Q35:T36"/>
    <mergeCell ref="U35:Y36"/>
    <mergeCell ref="Z35:AD36"/>
    <mergeCell ref="AJ35:AM36"/>
    <mergeCell ref="AN35:AQ36"/>
    <mergeCell ref="F32:K32"/>
    <mergeCell ref="M32:Q32"/>
    <mergeCell ref="B37:B40"/>
    <mergeCell ref="C37:F42"/>
    <mergeCell ref="G37:L37"/>
    <mergeCell ref="Q37:T39"/>
    <mergeCell ref="U37:Y37"/>
    <mergeCell ref="AJ37:AL44"/>
    <mergeCell ref="B41:B43"/>
    <mergeCell ref="C43:D43"/>
    <mergeCell ref="E43:F43"/>
    <mergeCell ref="AN39:AQ40"/>
    <mergeCell ref="G40:L42"/>
    <mergeCell ref="M40:P42"/>
    <mergeCell ref="Q40:T44"/>
    <mergeCell ref="X40:Y40"/>
    <mergeCell ref="AC40:AD40"/>
    <mergeCell ref="AF40:AH40"/>
    <mergeCell ref="G43:L43"/>
    <mergeCell ref="W43:Y43"/>
    <mergeCell ref="AM37:AM44"/>
    <mergeCell ref="AN37:AQ38"/>
    <mergeCell ref="G38:L38"/>
    <mergeCell ref="V38:X38"/>
    <mergeCell ref="AA38:AC38"/>
    <mergeCell ref="AF38:AH38"/>
    <mergeCell ref="V39:W39"/>
    <mergeCell ref="X39:Y39"/>
    <mergeCell ref="AA39:AB39"/>
    <mergeCell ref="AC39:AD39"/>
    <mergeCell ref="B45:B48"/>
    <mergeCell ref="C45:F50"/>
    <mergeCell ref="G45:L45"/>
    <mergeCell ref="Q45:T47"/>
    <mergeCell ref="U45:Y45"/>
    <mergeCell ref="AJ45:AL52"/>
    <mergeCell ref="B49:B51"/>
    <mergeCell ref="C51:D51"/>
    <mergeCell ref="E51:F51"/>
    <mergeCell ref="AN47:AQ48"/>
    <mergeCell ref="G48:L50"/>
    <mergeCell ref="M48:P50"/>
    <mergeCell ref="Q48:T52"/>
    <mergeCell ref="X48:Y48"/>
    <mergeCell ref="AC48:AD48"/>
    <mergeCell ref="AF48:AH48"/>
    <mergeCell ref="G51:L51"/>
    <mergeCell ref="AM45:AM52"/>
    <mergeCell ref="AN45:AQ46"/>
    <mergeCell ref="G46:L46"/>
    <mergeCell ref="V46:X46"/>
    <mergeCell ref="AA46:AC46"/>
    <mergeCell ref="AF46:AH46"/>
    <mergeCell ref="V47:W47"/>
    <mergeCell ref="X47:Y47"/>
    <mergeCell ref="AA47:AB47"/>
    <mergeCell ref="AC47:AD47"/>
    <mergeCell ref="B53:B56"/>
    <mergeCell ref="C53:F58"/>
    <mergeCell ref="G53:L53"/>
    <mergeCell ref="Q53:T55"/>
    <mergeCell ref="U53:Y53"/>
    <mergeCell ref="AJ53:AL60"/>
    <mergeCell ref="B57:B59"/>
    <mergeCell ref="C59:D59"/>
    <mergeCell ref="E59:F59"/>
    <mergeCell ref="AN55:AQ56"/>
    <mergeCell ref="G56:L58"/>
    <mergeCell ref="M56:P58"/>
    <mergeCell ref="Q56:T60"/>
    <mergeCell ref="X56:Y56"/>
    <mergeCell ref="AC56:AD56"/>
    <mergeCell ref="AF56:AH56"/>
    <mergeCell ref="G59:L59"/>
    <mergeCell ref="AM53:AM60"/>
    <mergeCell ref="AN53:AQ54"/>
    <mergeCell ref="G54:L54"/>
    <mergeCell ref="V54:X54"/>
    <mergeCell ref="AA54:AC54"/>
    <mergeCell ref="AF54:AH54"/>
    <mergeCell ref="V55:W55"/>
    <mergeCell ref="X55:Y55"/>
    <mergeCell ref="AA55:AB55"/>
    <mergeCell ref="AC55:AD55"/>
    <mergeCell ref="B64:AQ67"/>
    <mergeCell ref="Z61:AC62"/>
    <mergeCell ref="AD61:AD62"/>
    <mergeCell ref="AE61:AI62"/>
    <mergeCell ref="AJ61:AL62"/>
    <mergeCell ref="AM61:AM62"/>
    <mergeCell ref="AN61:AQ62"/>
    <mergeCell ref="B61:F62"/>
    <mergeCell ref="G61:L62"/>
    <mergeCell ref="M61:P62"/>
    <mergeCell ref="Q61:T62"/>
    <mergeCell ref="U61:X62"/>
    <mergeCell ref="Y61:Y62"/>
  </mergeCells>
  <phoneticPr fontId="1"/>
  <dataValidations count="2">
    <dataValidation type="list" allowBlank="1" showInputMessage="1" showErrorMessage="1" errorTitle="入力確認" error="リストから選択してください。" sqref="C5:C6 C9:C11 C14:C16" xr:uid="{345FFBD3-5E58-405E-86B4-10627F5400A6}">
      <formula1>"✔,　"</formula1>
    </dataValidation>
    <dataValidation type="list" allowBlank="1" showInputMessage="1" showErrorMessage="1" sqref="B44 B52 B60 S24:T24 O5:O6 V43 V51 V59" xr:uid="{CAFFD232-EF96-4E52-A224-C8193F12BEF2}">
      <formula1>"✔,　"</formula1>
    </dataValidation>
  </dataValidations>
  <printOptions horizontalCentered="1"/>
  <pageMargins left="0.23622047244094491" right="0.23622047244094491" top="0.65" bottom="0.21" header="0.17" footer="0.17"/>
  <pageSetup paperSize="9" scale="69" fitToHeight="0" orientation="landscape" r:id="rId1"/>
  <rowBreaks count="1" manualBreakCount="1">
    <brk id="31" max="4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F82E8-CD94-4711-8631-FB4A69179CE0}">
  <sheetPr>
    <tabColor theme="0" tint="-0.14999847407452621"/>
    <pageSetUpPr fitToPage="1"/>
  </sheetPr>
  <dimension ref="A1:AW67"/>
  <sheetViews>
    <sheetView view="pageBreakPreview" topLeftCell="A28" zoomScale="90" zoomScaleNormal="90" zoomScaleSheetLayoutView="90" workbookViewId="0">
      <selection activeCell="C37" sqref="C37:F42"/>
    </sheetView>
  </sheetViews>
  <sheetFormatPr defaultColWidth="8.125" defaultRowHeight="13.5" x14ac:dyDescent="0.4"/>
  <cols>
    <col min="1" max="1" width="3.375" style="40" customWidth="1"/>
    <col min="2" max="2" width="4.875" style="40" customWidth="1"/>
    <col min="3" max="6" width="3.375" style="40" customWidth="1"/>
    <col min="7" max="8" width="3" style="40" customWidth="1"/>
    <col min="9" max="9" width="1.875" style="40" customWidth="1"/>
    <col min="10" max="11" width="3" style="40" customWidth="1"/>
    <col min="12" max="12" width="8.125" style="40" customWidth="1"/>
    <col min="13" max="13" width="2.625" style="40" customWidth="1"/>
    <col min="14" max="15" width="4.625" style="40" customWidth="1"/>
    <col min="16" max="16" width="2.5" style="40" customWidth="1"/>
    <col min="17" max="17" width="3.375" style="40" customWidth="1"/>
    <col min="18" max="18" width="10.5" style="40" customWidth="1"/>
    <col min="19" max="19" width="3.375" style="40" customWidth="1"/>
    <col min="20" max="20" width="5.875" style="40" customWidth="1"/>
    <col min="21" max="21" width="1.25" style="40" customWidth="1"/>
    <col min="22" max="22" width="3.375" style="40" customWidth="1"/>
    <col min="23" max="23" width="4.25" style="40" customWidth="1"/>
    <col min="24" max="24" width="3.375" style="40" customWidth="1"/>
    <col min="25" max="25" width="6.75" style="40" customWidth="1"/>
    <col min="26" max="26" width="1.25" style="40" customWidth="1"/>
    <col min="27" max="27" width="3.375" style="40" customWidth="1"/>
    <col min="28" max="28" width="4.25" style="40" customWidth="1"/>
    <col min="29" max="29" width="3.375" style="40" customWidth="1"/>
    <col min="30" max="30" width="7.75" style="40" customWidth="1"/>
    <col min="31" max="31" width="3.375" style="40" customWidth="1"/>
    <col min="32" max="32" width="9.5" style="40" customWidth="1"/>
    <col min="33" max="33" width="3.375" style="40" customWidth="1"/>
    <col min="34" max="34" width="8.375" style="40" customWidth="1"/>
    <col min="35" max="35" width="10" style="40" customWidth="1"/>
    <col min="36" max="37" width="3.375" style="40" customWidth="1"/>
    <col min="38" max="38" width="5.625" style="40" customWidth="1"/>
    <col min="39" max="44" width="3.375" style="40" customWidth="1"/>
    <col min="45" max="45" width="9.875" style="40" hidden="1" customWidth="1"/>
    <col min="46" max="46" width="8.875" style="40" customWidth="1"/>
    <col min="47" max="48" width="8.375" style="40" customWidth="1"/>
    <col min="49" max="16384" width="8.125" style="40"/>
  </cols>
  <sheetData>
    <row r="1" spans="1:46" ht="9" customHeight="1" x14ac:dyDescent="0.4">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9">
        <f>EDATE(M32,1)</f>
        <v>46142</v>
      </c>
    </row>
    <row r="2" spans="1:46" ht="16.5" x14ac:dyDescent="0.4">
      <c r="A2" s="38"/>
      <c r="B2" s="41" t="s">
        <v>132</v>
      </c>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row>
    <row r="3" spans="1:46" ht="20.25" customHeight="1" x14ac:dyDescent="0.4">
      <c r="A3" s="38"/>
      <c r="B3" s="38"/>
      <c r="C3" s="38"/>
      <c r="D3" s="38"/>
      <c r="E3" s="38"/>
      <c r="F3" s="38"/>
      <c r="G3" s="38"/>
      <c r="H3" s="38"/>
      <c r="I3" s="38"/>
      <c r="J3" s="38"/>
      <c r="K3" s="38"/>
      <c r="L3" s="38"/>
      <c r="M3" s="330"/>
      <c r="N3" s="330"/>
      <c r="O3" s="330"/>
      <c r="P3" s="330"/>
      <c r="Q3" s="330"/>
      <c r="R3" s="330"/>
      <c r="S3" s="330"/>
      <c r="T3" s="330"/>
      <c r="U3" s="330"/>
      <c r="V3" s="330"/>
      <c r="W3" s="330"/>
      <c r="X3" s="330"/>
      <c r="Y3" s="330"/>
      <c r="Z3" s="330"/>
      <c r="AA3" s="330"/>
      <c r="AB3" s="330"/>
      <c r="AC3" s="330"/>
      <c r="AD3" s="330"/>
      <c r="AE3" s="330"/>
      <c r="AF3" s="330"/>
      <c r="AG3" s="330"/>
      <c r="AH3" s="330"/>
      <c r="AI3" s="371"/>
      <c r="AJ3" s="371"/>
      <c r="AK3" s="371"/>
      <c r="AL3" s="371"/>
      <c r="AM3" s="371"/>
      <c r="AN3" s="371"/>
      <c r="AO3" s="371"/>
      <c r="AP3" s="371"/>
      <c r="AQ3" s="371"/>
      <c r="AR3" s="38"/>
    </row>
    <row r="4" spans="1:46" ht="7.5" customHeight="1" x14ac:dyDescent="0.4">
      <c r="A4" s="38"/>
      <c r="B4" s="42"/>
      <c r="C4" s="43"/>
      <c r="D4" s="43"/>
      <c r="E4" s="43"/>
      <c r="F4" s="43"/>
      <c r="G4" s="43"/>
      <c r="H4" s="43"/>
      <c r="I4" s="43"/>
      <c r="J4" s="43"/>
      <c r="K4" s="43"/>
      <c r="L4" s="43"/>
      <c r="M4" s="44"/>
      <c r="N4" s="45"/>
      <c r="O4" s="44"/>
      <c r="P4" s="44"/>
      <c r="Q4" s="44"/>
      <c r="R4" s="44"/>
      <c r="S4" s="44"/>
      <c r="T4" s="44"/>
      <c r="U4" s="44"/>
      <c r="V4" s="44"/>
      <c r="W4" s="44"/>
      <c r="X4" s="44"/>
      <c r="Y4" s="44"/>
      <c r="Z4" s="44"/>
      <c r="AA4" s="44"/>
      <c r="AB4" s="44"/>
      <c r="AC4" s="44"/>
      <c r="AD4" s="44"/>
      <c r="AE4" s="44"/>
      <c r="AF4" s="44"/>
      <c r="AG4" s="44"/>
      <c r="AH4" s="44"/>
      <c r="AI4" s="46"/>
      <c r="AJ4" s="46"/>
      <c r="AK4" s="46"/>
      <c r="AL4" s="46"/>
      <c r="AM4" s="46"/>
      <c r="AN4" s="46"/>
      <c r="AO4" s="46"/>
      <c r="AP4" s="46"/>
      <c r="AQ4" s="47"/>
      <c r="AR4" s="38"/>
    </row>
    <row r="5" spans="1:46" ht="22.5" customHeight="1" x14ac:dyDescent="0.4">
      <c r="A5" s="38"/>
      <c r="B5" s="374">
        <v>1</v>
      </c>
      <c r="C5" s="469" t="s">
        <v>210</v>
      </c>
      <c r="D5" s="381" t="s">
        <v>133</v>
      </c>
      <c r="E5" s="381"/>
      <c r="F5" s="381"/>
      <c r="G5" s="381"/>
      <c r="H5" s="381"/>
      <c r="I5" s="381"/>
      <c r="J5" s="381"/>
      <c r="K5" s="381"/>
      <c r="L5" s="381"/>
      <c r="M5" s="48"/>
      <c r="N5" s="49"/>
      <c r="O5" s="151" t="s">
        <v>210</v>
      </c>
      <c r="P5" s="50" t="s">
        <v>134</v>
      </c>
      <c r="Q5" s="48"/>
      <c r="R5" s="48"/>
      <c r="S5" s="48"/>
      <c r="T5" s="48"/>
      <c r="U5" s="48"/>
      <c r="V5" s="48"/>
      <c r="W5" s="48"/>
      <c r="X5" s="48"/>
      <c r="Y5" s="48"/>
      <c r="Z5" s="48"/>
      <c r="AA5" s="48"/>
      <c r="AB5" s="48"/>
      <c r="AC5" s="48"/>
      <c r="AD5" s="48"/>
      <c r="AE5" s="48"/>
      <c r="AF5" s="48"/>
      <c r="AG5" s="48"/>
      <c r="AH5" s="48"/>
      <c r="AI5" s="51"/>
      <c r="AJ5" s="51"/>
      <c r="AK5" s="51"/>
      <c r="AL5" s="51"/>
      <c r="AM5" s="51"/>
      <c r="AN5" s="51"/>
      <c r="AO5" s="51"/>
      <c r="AP5" s="51"/>
      <c r="AQ5" s="52"/>
      <c r="AR5" s="38"/>
    </row>
    <row r="6" spans="1:46" ht="22.5" customHeight="1" x14ac:dyDescent="0.4">
      <c r="A6" s="38"/>
      <c r="B6" s="374"/>
      <c r="C6" s="470"/>
      <c r="D6" s="381"/>
      <c r="E6" s="381"/>
      <c r="F6" s="381"/>
      <c r="G6" s="381"/>
      <c r="H6" s="381"/>
      <c r="I6" s="381"/>
      <c r="J6" s="381"/>
      <c r="K6" s="381"/>
      <c r="L6" s="381"/>
      <c r="M6" s="41"/>
      <c r="N6" s="53"/>
      <c r="O6" s="54" t="s">
        <v>128</v>
      </c>
      <c r="P6" s="50" t="s">
        <v>135</v>
      </c>
      <c r="Q6" s="50"/>
      <c r="R6" s="55"/>
      <c r="S6" s="50" t="s">
        <v>136</v>
      </c>
      <c r="T6" s="50"/>
      <c r="U6" s="50"/>
      <c r="V6" s="50"/>
      <c r="W6" s="50"/>
      <c r="X6" s="38"/>
      <c r="Y6" s="38"/>
      <c r="Z6" s="41"/>
      <c r="AA6" s="41"/>
      <c r="AB6" s="41"/>
      <c r="AC6" s="41"/>
      <c r="AD6" s="41"/>
      <c r="AE6" s="41"/>
      <c r="AF6" s="41"/>
      <c r="AG6" s="41"/>
      <c r="AH6" s="41"/>
      <c r="AI6" s="41"/>
      <c r="AJ6" s="41"/>
      <c r="AK6" s="38"/>
      <c r="AL6" s="38"/>
      <c r="AM6" s="38"/>
      <c r="AN6" s="38"/>
      <c r="AO6" s="38"/>
      <c r="AP6" s="38"/>
      <c r="AQ6" s="56"/>
      <c r="AR6" s="38"/>
      <c r="AS6" s="38"/>
      <c r="AT6" s="38"/>
    </row>
    <row r="7" spans="1:46" ht="7.5" customHeight="1" x14ac:dyDescent="0.4">
      <c r="A7" s="38"/>
      <c r="B7" s="57"/>
      <c r="C7" s="58"/>
      <c r="D7" s="59"/>
      <c r="E7" s="59"/>
      <c r="F7" s="59"/>
      <c r="G7" s="59"/>
      <c r="H7" s="59"/>
      <c r="I7" s="59"/>
      <c r="J7" s="59"/>
      <c r="K7" s="59"/>
      <c r="L7" s="59"/>
      <c r="M7" s="58"/>
      <c r="N7" s="57"/>
      <c r="O7" s="60"/>
      <c r="P7" s="60"/>
      <c r="Q7" s="60"/>
      <c r="R7" s="60"/>
      <c r="S7" s="60"/>
      <c r="T7" s="60"/>
      <c r="U7" s="60"/>
      <c r="V7" s="60"/>
      <c r="W7" s="60"/>
      <c r="X7" s="61"/>
      <c r="Y7" s="61"/>
      <c r="Z7" s="58"/>
      <c r="AA7" s="58"/>
      <c r="AB7" s="58"/>
      <c r="AC7" s="58"/>
      <c r="AD7" s="58"/>
      <c r="AE7" s="58"/>
      <c r="AF7" s="58"/>
      <c r="AG7" s="58"/>
      <c r="AH7" s="58"/>
      <c r="AI7" s="58"/>
      <c r="AJ7" s="58"/>
      <c r="AK7" s="61"/>
      <c r="AL7" s="61"/>
      <c r="AM7" s="61"/>
      <c r="AN7" s="61"/>
      <c r="AO7" s="61"/>
      <c r="AP7" s="61"/>
      <c r="AQ7" s="62"/>
      <c r="AR7" s="38"/>
      <c r="AS7" s="38"/>
      <c r="AT7" s="38"/>
    </row>
    <row r="8" spans="1:46" ht="7.5" customHeight="1" x14ac:dyDescent="0.4">
      <c r="A8" s="38"/>
      <c r="B8" s="53"/>
      <c r="C8" s="41"/>
      <c r="D8" s="41"/>
      <c r="E8" s="41"/>
      <c r="F8" s="41"/>
      <c r="G8" s="41"/>
      <c r="H8" s="41"/>
      <c r="I8" s="41"/>
      <c r="J8" s="41"/>
      <c r="K8" s="41"/>
      <c r="L8" s="41"/>
      <c r="M8" s="41"/>
      <c r="N8" s="53"/>
      <c r="O8" s="63"/>
      <c r="P8" s="63"/>
      <c r="Q8" s="63"/>
      <c r="R8" s="63"/>
      <c r="S8" s="63"/>
      <c r="T8" s="63"/>
      <c r="U8" s="63"/>
      <c r="V8" s="63"/>
      <c r="W8" s="63"/>
      <c r="X8" s="38"/>
      <c r="Y8" s="38"/>
      <c r="Z8" s="41"/>
      <c r="AA8" s="41"/>
      <c r="AB8" s="41"/>
      <c r="AC8" s="41"/>
      <c r="AD8" s="41"/>
      <c r="AE8" s="41"/>
      <c r="AF8" s="41"/>
      <c r="AG8" s="41"/>
      <c r="AH8" s="41"/>
      <c r="AI8" s="41"/>
      <c r="AJ8" s="41"/>
      <c r="AK8" s="38"/>
      <c r="AL8" s="38"/>
      <c r="AM8" s="38"/>
      <c r="AN8" s="38"/>
      <c r="AO8" s="38"/>
      <c r="AP8" s="38"/>
      <c r="AQ8" s="56"/>
      <c r="AR8" s="38"/>
      <c r="AS8" s="38"/>
      <c r="AT8" s="38"/>
    </row>
    <row r="9" spans="1:46" ht="10.5" customHeight="1" x14ac:dyDescent="0.4">
      <c r="A9" s="38"/>
      <c r="B9" s="374">
        <v>2</v>
      </c>
      <c r="C9" s="377" t="s">
        <v>128</v>
      </c>
      <c r="D9" s="381" t="s">
        <v>211</v>
      </c>
      <c r="E9" s="381"/>
      <c r="F9" s="381"/>
      <c r="G9" s="381"/>
      <c r="H9" s="381"/>
      <c r="I9" s="381"/>
      <c r="J9" s="381"/>
      <c r="K9" s="381"/>
      <c r="L9" s="381"/>
      <c r="M9" s="41"/>
      <c r="N9" s="53"/>
      <c r="O9" s="63"/>
      <c r="P9" s="63"/>
      <c r="Q9" s="63"/>
      <c r="R9" s="63"/>
      <c r="S9" s="63"/>
      <c r="T9" s="63"/>
      <c r="U9" s="63"/>
      <c r="V9" s="63"/>
      <c r="W9" s="63"/>
      <c r="X9" s="38"/>
      <c r="Y9" s="38"/>
      <c r="Z9" s="41"/>
      <c r="AA9" s="41"/>
      <c r="AB9" s="64"/>
      <c r="AC9" s="387" t="s">
        <v>137</v>
      </c>
      <c r="AD9" s="388" t="s">
        <v>138</v>
      </c>
      <c r="AE9" s="388"/>
      <c r="AF9" s="388"/>
      <c r="AG9" s="388"/>
      <c r="AH9" s="388"/>
      <c r="AI9" s="388"/>
      <c r="AJ9" s="388"/>
      <c r="AK9" s="388"/>
      <c r="AL9" s="388"/>
      <c r="AM9" s="389" t="s">
        <v>139</v>
      </c>
      <c r="AN9" s="38"/>
      <c r="AO9" s="38"/>
      <c r="AP9" s="38"/>
      <c r="AQ9" s="56"/>
      <c r="AR9" s="38"/>
      <c r="AS9" s="38"/>
      <c r="AT9" s="38"/>
    </row>
    <row r="10" spans="1:46" ht="19.5" customHeight="1" x14ac:dyDescent="0.4">
      <c r="A10" s="38"/>
      <c r="B10" s="374"/>
      <c r="C10" s="378"/>
      <c r="D10" s="381"/>
      <c r="E10" s="381"/>
      <c r="F10" s="381"/>
      <c r="G10" s="381"/>
      <c r="H10" s="381"/>
      <c r="I10" s="381"/>
      <c r="J10" s="381"/>
      <c r="K10" s="381"/>
      <c r="L10" s="381"/>
      <c r="M10" s="41"/>
      <c r="N10" s="53"/>
      <c r="O10" s="65" t="s">
        <v>140</v>
      </c>
      <c r="P10" s="329"/>
      <c r="Q10" s="329"/>
      <c r="R10" s="50" t="s">
        <v>237</v>
      </c>
      <c r="S10" s="63"/>
      <c r="T10" s="63"/>
      <c r="U10" s="63"/>
      <c r="V10" s="63"/>
      <c r="W10" s="63"/>
      <c r="X10" s="38"/>
      <c r="Y10" s="38"/>
      <c r="Z10" s="41"/>
      <c r="AA10" s="41"/>
      <c r="AB10" s="64"/>
      <c r="AC10" s="387"/>
      <c r="AD10" s="388"/>
      <c r="AE10" s="388"/>
      <c r="AF10" s="388"/>
      <c r="AG10" s="388"/>
      <c r="AH10" s="388"/>
      <c r="AI10" s="388"/>
      <c r="AJ10" s="388"/>
      <c r="AK10" s="388"/>
      <c r="AL10" s="388"/>
      <c r="AM10" s="389"/>
      <c r="AN10" s="50" t="s">
        <v>141</v>
      </c>
      <c r="AO10" s="38"/>
      <c r="AP10" s="38"/>
      <c r="AQ10" s="56"/>
      <c r="AR10" s="38"/>
      <c r="AS10" s="38"/>
      <c r="AT10" s="38"/>
    </row>
    <row r="11" spans="1:46" ht="16.899999999999999" customHeight="1" x14ac:dyDescent="0.4">
      <c r="A11" s="38"/>
      <c r="B11" s="374"/>
      <c r="C11" s="386"/>
      <c r="D11" s="381"/>
      <c r="E11" s="381"/>
      <c r="F11" s="381"/>
      <c r="G11" s="381"/>
      <c r="H11" s="381"/>
      <c r="I11" s="381"/>
      <c r="J11" s="381"/>
      <c r="K11" s="381"/>
      <c r="L11" s="381"/>
      <c r="M11" s="41"/>
      <c r="N11" s="53"/>
      <c r="O11" s="50"/>
      <c r="P11" s="330"/>
      <c r="Q11" s="330"/>
      <c r="R11" s="50"/>
      <c r="S11" s="50"/>
      <c r="T11" s="50"/>
      <c r="U11" s="50"/>
      <c r="V11" s="50"/>
      <c r="W11" s="50"/>
      <c r="X11" s="50"/>
      <c r="Y11" s="50"/>
      <c r="Z11" s="50"/>
      <c r="AA11" s="50"/>
      <c r="AB11" s="64"/>
      <c r="AC11" s="387"/>
      <c r="AD11" s="388"/>
      <c r="AE11" s="388"/>
      <c r="AF11" s="388"/>
      <c r="AG11" s="388"/>
      <c r="AH11" s="388"/>
      <c r="AI11" s="388"/>
      <c r="AJ11" s="388"/>
      <c r="AK11" s="388"/>
      <c r="AL11" s="388"/>
      <c r="AM11" s="389"/>
      <c r="AN11" s="66"/>
      <c r="AO11" s="66"/>
      <c r="AP11" s="66"/>
      <c r="AQ11" s="52"/>
      <c r="AR11" s="51"/>
      <c r="AS11" s="51"/>
      <c r="AT11" s="38"/>
    </row>
    <row r="12" spans="1:46" ht="7.5" customHeight="1" x14ac:dyDescent="0.4">
      <c r="A12" s="38"/>
      <c r="B12" s="57"/>
      <c r="C12" s="58"/>
      <c r="D12" s="58"/>
      <c r="E12" s="58"/>
      <c r="F12" s="58"/>
      <c r="G12" s="58"/>
      <c r="H12" s="58"/>
      <c r="I12" s="58"/>
      <c r="J12" s="58"/>
      <c r="K12" s="58"/>
      <c r="L12" s="58"/>
      <c r="M12" s="58"/>
      <c r="N12" s="57"/>
      <c r="O12" s="67"/>
      <c r="P12" s="67"/>
      <c r="Q12" s="67"/>
      <c r="R12" s="67"/>
      <c r="S12" s="67"/>
      <c r="T12" s="67"/>
      <c r="U12" s="67"/>
      <c r="V12" s="67"/>
      <c r="W12" s="67"/>
      <c r="X12" s="67"/>
      <c r="Y12" s="67"/>
      <c r="Z12" s="67"/>
      <c r="AA12" s="67"/>
      <c r="AB12" s="67"/>
      <c r="AC12" s="67"/>
      <c r="AD12" s="67"/>
      <c r="AE12" s="67"/>
      <c r="AF12" s="67"/>
      <c r="AG12" s="67"/>
      <c r="AH12" s="67"/>
      <c r="AI12" s="67"/>
      <c r="AJ12" s="67"/>
      <c r="AK12" s="68"/>
      <c r="AL12" s="68"/>
      <c r="AM12" s="67"/>
      <c r="AN12" s="68"/>
      <c r="AO12" s="68"/>
      <c r="AP12" s="68"/>
      <c r="AQ12" s="69"/>
      <c r="AR12" s="51"/>
      <c r="AS12" s="51"/>
      <c r="AT12" s="38"/>
    </row>
    <row r="13" spans="1:46" ht="7.5" customHeight="1" x14ac:dyDescent="0.4">
      <c r="A13" s="38"/>
      <c r="B13" s="53"/>
      <c r="C13" s="41"/>
      <c r="D13" s="41"/>
      <c r="E13" s="41"/>
      <c r="F13" s="41"/>
      <c r="G13" s="41"/>
      <c r="H13" s="41"/>
      <c r="I13" s="41"/>
      <c r="J13" s="41"/>
      <c r="K13" s="41"/>
      <c r="L13" s="41"/>
      <c r="M13" s="41"/>
      <c r="N13" s="53"/>
      <c r="O13" s="50"/>
      <c r="P13" s="50"/>
      <c r="Q13" s="50"/>
      <c r="R13" s="50"/>
      <c r="S13" s="50"/>
      <c r="T13" s="50"/>
      <c r="U13" s="50"/>
      <c r="V13" s="50"/>
      <c r="W13" s="50"/>
      <c r="X13" s="50"/>
      <c r="Y13" s="50"/>
      <c r="Z13" s="50"/>
      <c r="AA13" s="50"/>
      <c r="AB13" s="50"/>
      <c r="AC13" s="50"/>
      <c r="AD13" s="50"/>
      <c r="AE13" s="50"/>
      <c r="AF13" s="50"/>
      <c r="AG13" s="50"/>
      <c r="AH13" s="50"/>
      <c r="AI13" s="50"/>
      <c r="AJ13" s="50"/>
      <c r="AK13" s="66"/>
      <c r="AL13" s="66"/>
      <c r="AM13" s="50"/>
      <c r="AN13" s="66"/>
      <c r="AO13" s="66"/>
      <c r="AP13" s="66"/>
      <c r="AQ13" s="52"/>
      <c r="AR13" s="51"/>
      <c r="AS13" s="51"/>
      <c r="AT13" s="38"/>
    </row>
    <row r="14" spans="1:46" ht="10.5" customHeight="1" x14ac:dyDescent="0.4">
      <c r="A14" s="38"/>
      <c r="B14" s="374">
        <v>3</v>
      </c>
      <c r="C14" s="377" t="s">
        <v>128</v>
      </c>
      <c r="D14" s="381" t="s">
        <v>19</v>
      </c>
      <c r="E14" s="381"/>
      <c r="F14" s="381"/>
      <c r="G14" s="381"/>
      <c r="H14" s="381"/>
      <c r="I14" s="381"/>
      <c r="J14" s="381"/>
      <c r="K14" s="381"/>
      <c r="L14" s="381"/>
      <c r="M14" s="41"/>
      <c r="N14" s="53"/>
      <c r="O14" s="63"/>
      <c r="P14" s="63"/>
      <c r="Q14" s="63"/>
      <c r="R14" s="63"/>
      <c r="S14" s="63"/>
      <c r="T14" s="63"/>
      <c r="U14" s="63"/>
      <c r="V14" s="63"/>
      <c r="W14" s="63"/>
      <c r="X14" s="38"/>
      <c r="Y14" s="38"/>
      <c r="Z14" s="41"/>
      <c r="AA14" s="41"/>
      <c r="AB14" s="64"/>
      <c r="AC14" s="387" t="s">
        <v>137</v>
      </c>
      <c r="AD14" s="388" t="s">
        <v>143</v>
      </c>
      <c r="AE14" s="388"/>
      <c r="AF14" s="388"/>
      <c r="AG14" s="388"/>
      <c r="AH14" s="388"/>
      <c r="AI14" s="388"/>
      <c r="AJ14" s="388"/>
      <c r="AK14" s="388"/>
      <c r="AL14" s="388"/>
      <c r="AM14" s="389" t="s">
        <v>139</v>
      </c>
      <c r="AN14" s="38"/>
      <c r="AO14" s="38"/>
      <c r="AP14" s="38"/>
      <c r="AQ14" s="56"/>
      <c r="AR14" s="38"/>
      <c r="AS14" s="38"/>
      <c r="AT14" s="38"/>
    </row>
    <row r="15" spans="1:46" ht="19.5" customHeight="1" x14ac:dyDescent="0.4">
      <c r="A15" s="38"/>
      <c r="B15" s="374"/>
      <c r="C15" s="378"/>
      <c r="D15" s="381"/>
      <c r="E15" s="381"/>
      <c r="F15" s="381"/>
      <c r="G15" s="381"/>
      <c r="H15" s="381"/>
      <c r="I15" s="381"/>
      <c r="J15" s="381"/>
      <c r="K15" s="381"/>
      <c r="L15" s="381"/>
      <c r="M15" s="41"/>
      <c r="N15" s="53"/>
      <c r="O15" s="65" t="s">
        <v>140</v>
      </c>
      <c r="P15" s="329"/>
      <c r="Q15" s="329"/>
      <c r="R15" s="50" t="s">
        <v>238</v>
      </c>
      <c r="S15" s="63"/>
      <c r="T15" s="63"/>
      <c r="U15" s="63"/>
      <c r="V15" s="63"/>
      <c r="W15" s="63"/>
      <c r="X15" s="38"/>
      <c r="Y15" s="38"/>
      <c r="Z15" s="41"/>
      <c r="AA15" s="41"/>
      <c r="AB15" s="64"/>
      <c r="AC15" s="387"/>
      <c r="AD15" s="388"/>
      <c r="AE15" s="388"/>
      <c r="AF15" s="388"/>
      <c r="AG15" s="388"/>
      <c r="AH15" s="388"/>
      <c r="AI15" s="388"/>
      <c r="AJ15" s="388"/>
      <c r="AK15" s="388"/>
      <c r="AL15" s="388"/>
      <c r="AM15" s="389"/>
      <c r="AN15" s="50" t="s">
        <v>141</v>
      </c>
      <c r="AO15" s="38"/>
      <c r="AP15" s="38"/>
      <c r="AQ15" s="56"/>
      <c r="AR15" s="38"/>
      <c r="AS15" s="38"/>
      <c r="AT15" s="38"/>
    </row>
    <row r="16" spans="1:46" ht="16.899999999999999" customHeight="1" x14ac:dyDescent="0.4">
      <c r="A16" s="38"/>
      <c r="B16" s="374"/>
      <c r="C16" s="386"/>
      <c r="D16" s="381"/>
      <c r="E16" s="381"/>
      <c r="F16" s="381"/>
      <c r="G16" s="381"/>
      <c r="H16" s="381"/>
      <c r="I16" s="381"/>
      <c r="J16" s="381"/>
      <c r="K16" s="381"/>
      <c r="L16" s="381"/>
      <c r="M16" s="41"/>
      <c r="N16" s="53"/>
      <c r="O16" s="50"/>
      <c r="P16" s="330"/>
      <c r="Q16" s="330"/>
      <c r="R16" s="50"/>
      <c r="S16" s="50"/>
      <c r="T16" s="50"/>
      <c r="U16" s="50"/>
      <c r="V16" s="50"/>
      <c r="W16" s="50"/>
      <c r="X16" s="50"/>
      <c r="Y16" s="50"/>
      <c r="Z16" s="50"/>
      <c r="AA16" s="50"/>
      <c r="AB16" s="64"/>
      <c r="AC16" s="387"/>
      <c r="AD16" s="388"/>
      <c r="AE16" s="388"/>
      <c r="AF16" s="388"/>
      <c r="AG16" s="388"/>
      <c r="AH16" s="388"/>
      <c r="AI16" s="388"/>
      <c r="AJ16" s="388"/>
      <c r="AK16" s="388"/>
      <c r="AL16" s="388"/>
      <c r="AM16" s="389"/>
      <c r="AN16" s="66"/>
      <c r="AO16" s="66"/>
      <c r="AP16" s="66"/>
      <c r="AQ16" s="52"/>
      <c r="AR16" s="51"/>
      <c r="AS16" s="51"/>
      <c r="AT16" s="38"/>
    </row>
    <row r="17" spans="1:45" ht="7.5" customHeight="1" x14ac:dyDescent="0.4">
      <c r="A17" s="38"/>
      <c r="B17" s="70"/>
      <c r="C17" s="61"/>
      <c r="D17" s="61"/>
      <c r="E17" s="61"/>
      <c r="F17" s="61"/>
      <c r="G17" s="61"/>
      <c r="H17" s="61"/>
      <c r="I17" s="61"/>
      <c r="J17" s="61"/>
      <c r="K17" s="61"/>
      <c r="L17" s="61"/>
      <c r="M17" s="59"/>
      <c r="N17" s="71"/>
      <c r="O17" s="59"/>
      <c r="P17" s="59"/>
      <c r="Q17" s="59"/>
      <c r="R17" s="59"/>
      <c r="S17" s="59"/>
      <c r="T17" s="59"/>
      <c r="U17" s="59"/>
      <c r="V17" s="59"/>
      <c r="W17" s="59"/>
      <c r="X17" s="59"/>
      <c r="Y17" s="59"/>
      <c r="Z17" s="59"/>
      <c r="AA17" s="59"/>
      <c r="AB17" s="59"/>
      <c r="AC17" s="59"/>
      <c r="AD17" s="59"/>
      <c r="AE17" s="59"/>
      <c r="AF17" s="59"/>
      <c r="AG17" s="59"/>
      <c r="AH17" s="59"/>
      <c r="AI17" s="72"/>
      <c r="AJ17" s="72"/>
      <c r="AK17" s="72"/>
      <c r="AL17" s="72"/>
      <c r="AM17" s="72"/>
      <c r="AN17" s="72"/>
      <c r="AO17" s="72"/>
      <c r="AP17" s="72"/>
      <c r="AQ17" s="69"/>
      <c r="AR17" s="38"/>
    </row>
    <row r="18" spans="1:45" ht="20.25" customHeight="1" x14ac:dyDescent="0.4">
      <c r="A18" s="38"/>
      <c r="B18" s="38" t="s">
        <v>145</v>
      </c>
      <c r="C18" s="38"/>
      <c r="D18" s="38"/>
      <c r="E18" s="38"/>
      <c r="F18" s="38"/>
      <c r="G18" s="38"/>
      <c r="H18" s="38"/>
      <c r="I18" s="38"/>
      <c r="J18" s="38"/>
      <c r="K18" s="38"/>
      <c r="L18" s="38"/>
      <c r="M18" s="73"/>
      <c r="N18" s="48"/>
      <c r="O18" s="48"/>
      <c r="P18" s="48"/>
      <c r="Q18" s="48"/>
      <c r="R18" s="48"/>
      <c r="S18" s="48"/>
      <c r="T18" s="48"/>
      <c r="U18" s="48"/>
      <c r="V18" s="48"/>
      <c r="W18" s="48"/>
      <c r="X18" s="48"/>
      <c r="Y18" s="48"/>
      <c r="Z18" s="48"/>
      <c r="AA18" s="48"/>
      <c r="AB18" s="48"/>
      <c r="AC18" s="48"/>
      <c r="AD18" s="48"/>
      <c r="AE18" s="48"/>
      <c r="AF18" s="48"/>
      <c r="AG18" s="48"/>
      <c r="AH18" s="48"/>
      <c r="AI18" s="51"/>
      <c r="AJ18" s="51"/>
      <c r="AK18" s="51"/>
      <c r="AL18" s="51"/>
      <c r="AM18" s="51"/>
      <c r="AN18" s="51"/>
      <c r="AO18" s="51"/>
      <c r="AP18" s="51"/>
      <c r="AQ18" s="51"/>
      <c r="AR18" s="38"/>
    </row>
    <row r="19" spans="1:45" ht="35.25" customHeight="1" x14ac:dyDescent="0.4">
      <c r="A19" s="38"/>
      <c r="B19" s="38"/>
      <c r="C19" s="38"/>
      <c r="D19" s="38"/>
      <c r="E19" s="38"/>
      <c r="F19" s="38"/>
      <c r="G19" s="38"/>
      <c r="H19" s="38"/>
      <c r="I19" s="38"/>
      <c r="J19" s="38"/>
      <c r="K19" s="38"/>
      <c r="L19" s="38"/>
      <c r="M19" s="48"/>
      <c r="N19" s="48"/>
      <c r="O19" s="48"/>
      <c r="P19" s="48"/>
      <c r="Q19" s="48"/>
      <c r="R19" s="48"/>
      <c r="S19" s="48"/>
      <c r="T19" s="48"/>
      <c r="U19" s="48"/>
      <c r="V19" s="48"/>
      <c r="W19" s="48"/>
      <c r="X19" s="48"/>
      <c r="Y19" s="48"/>
      <c r="Z19" s="48"/>
      <c r="AA19" s="48"/>
      <c r="AB19" s="48"/>
      <c r="AC19" s="48"/>
      <c r="AD19" s="48"/>
      <c r="AE19" s="48"/>
      <c r="AF19" s="48"/>
      <c r="AG19" s="48"/>
      <c r="AH19" s="48"/>
      <c r="AI19" s="51"/>
      <c r="AJ19" s="51"/>
      <c r="AK19" s="51"/>
      <c r="AL19" s="51"/>
      <c r="AM19" s="51"/>
      <c r="AN19" s="51"/>
      <c r="AO19" s="51"/>
      <c r="AP19" s="51"/>
      <c r="AQ19" s="51"/>
      <c r="AR19" s="38"/>
    </row>
    <row r="20" spans="1:45" ht="15" customHeight="1" x14ac:dyDescent="0.4">
      <c r="A20" s="38"/>
      <c r="B20" s="38" t="s">
        <v>146</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row>
    <row r="21" spans="1:45" ht="22.5" customHeight="1" x14ac:dyDescent="0.4">
      <c r="A21" s="38"/>
      <c r="B21" s="331" t="s">
        <v>147</v>
      </c>
      <c r="C21" s="332"/>
      <c r="D21" s="332"/>
      <c r="E21" s="332"/>
      <c r="F21" s="332"/>
      <c r="G21" s="332"/>
      <c r="H21" s="333"/>
      <c r="I21" s="334" t="s">
        <v>245</v>
      </c>
      <c r="J21" s="334"/>
      <c r="K21" s="334"/>
      <c r="L21" s="334"/>
      <c r="M21" s="334"/>
      <c r="N21" s="334"/>
      <c r="O21" s="334"/>
      <c r="P21" s="334"/>
      <c r="Q21" s="334"/>
      <c r="R21" s="334"/>
      <c r="S21" s="334"/>
      <c r="T21" s="334"/>
      <c r="U21" s="331" t="s">
        <v>246</v>
      </c>
      <c r="V21" s="332"/>
      <c r="W21" s="332"/>
      <c r="X21" s="332"/>
      <c r="Y21" s="332"/>
      <c r="Z21" s="332"/>
      <c r="AA21" s="332"/>
      <c r="AB21" s="332"/>
      <c r="AC21" s="332"/>
      <c r="AD21" s="332"/>
      <c r="AE21" s="332"/>
      <c r="AF21" s="332"/>
      <c r="AG21" s="332"/>
      <c r="AH21" s="332"/>
      <c r="AI21" s="332"/>
      <c r="AJ21" s="332"/>
      <c r="AK21" s="332"/>
      <c r="AL21" s="332"/>
      <c r="AM21" s="332"/>
      <c r="AN21" s="332"/>
      <c r="AO21" s="332"/>
      <c r="AP21" s="332"/>
      <c r="AQ21" s="333"/>
      <c r="AR21" s="38"/>
      <c r="AS21" s="39"/>
    </row>
    <row r="22" spans="1:45" ht="30" customHeight="1" x14ac:dyDescent="0.4">
      <c r="A22" s="38"/>
      <c r="B22" s="449" t="s">
        <v>213</v>
      </c>
      <c r="C22" s="450"/>
      <c r="D22" s="450"/>
      <c r="E22" s="450"/>
      <c r="F22" s="450"/>
      <c r="G22" s="450"/>
      <c r="H22" s="451"/>
      <c r="I22" s="458" t="s">
        <v>148</v>
      </c>
      <c r="J22" s="458"/>
      <c r="K22" s="458"/>
      <c r="L22" s="458"/>
      <c r="M22" s="459" t="s">
        <v>214</v>
      </c>
      <c r="N22" s="459"/>
      <c r="O22" s="459"/>
      <c r="P22" s="459"/>
      <c r="Q22" s="459"/>
      <c r="R22" s="459"/>
      <c r="S22" s="459"/>
      <c r="T22" s="459"/>
      <c r="U22" s="460" t="s">
        <v>149</v>
      </c>
      <c r="V22" s="461"/>
      <c r="W22" s="461"/>
      <c r="X22" s="464" t="s">
        <v>215</v>
      </c>
      <c r="Y22" s="464"/>
      <c r="Z22" s="464"/>
      <c r="AA22" s="464"/>
      <c r="AB22" s="464"/>
      <c r="AC22" s="464"/>
      <c r="AD22" s="464"/>
      <c r="AE22" s="464"/>
      <c r="AF22" s="464"/>
      <c r="AG22" s="464"/>
      <c r="AH22" s="464"/>
      <c r="AI22" s="464"/>
      <c r="AJ22" s="464"/>
      <c r="AK22" s="464"/>
      <c r="AL22" s="464"/>
      <c r="AM22" s="464"/>
      <c r="AN22" s="464"/>
      <c r="AO22" s="464"/>
      <c r="AP22" s="464"/>
      <c r="AQ22" s="465"/>
      <c r="AR22" s="38"/>
    </row>
    <row r="23" spans="1:45" ht="30" customHeight="1" x14ac:dyDescent="0.4">
      <c r="A23" s="38"/>
      <c r="B23" s="452"/>
      <c r="C23" s="453"/>
      <c r="D23" s="453"/>
      <c r="E23" s="453"/>
      <c r="F23" s="453"/>
      <c r="G23" s="453"/>
      <c r="H23" s="454"/>
      <c r="I23" s="435" t="s">
        <v>150</v>
      </c>
      <c r="J23" s="435"/>
      <c r="K23" s="435"/>
      <c r="L23" s="435"/>
      <c r="M23" s="433" t="s">
        <v>239</v>
      </c>
      <c r="N23" s="433"/>
      <c r="O23" s="433"/>
      <c r="P23" s="433"/>
      <c r="Q23" s="433"/>
      <c r="R23" s="434"/>
      <c r="S23" s="434"/>
      <c r="T23" s="434"/>
      <c r="U23" s="462"/>
      <c r="V23" s="463"/>
      <c r="W23" s="463"/>
      <c r="X23" s="466"/>
      <c r="Y23" s="466"/>
      <c r="Z23" s="466"/>
      <c r="AA23" s="466"/>
      <c r="AB23" s="466"/>
      <c r="AC23" s="466"/>
      <c r="AD23" s="466"/>
      <c r="AE23" s="466"/>
      <c r="AF23" s="466"/>
      <c r="AG23" s="466"/>
      <c r="AH23" s="466"/>
      <c r="AI23" s="466"/>
      <c r="AJ23" s="466"/>
      <c r="AK23" s="466"/>
      <c r="AL23" s="466"/>
      <c r="AM23" s="466"/>
      <c r="AN23" s="466"/>
      <c r="AO23" s="466"/>
      <c r="AP23" s="466"/>
      <c r="AQ23" s="467"/>
      <c r="AR23" s="38"/>
    </row>
    <row r="24" spans="1:45" ht="30" customHeight="1" x14ac:dyDescent="0.4">
      <c r="A24" s="38"/>
      <c r="B24" s="452"/>
      <c r="C24" s="453"/>
      <c r="D24" s="453"/>
      <c r="E24" s="453"/>
      <c r="F24" s="453"/>
      <c r="G24" s="453"/>
      <c r="H24" s="454"/>
      <c r="I24" s="435" t="s">
        <v>151</v>
      </c>
      <c r="J24" s="435"/>
      <c r="K24" s="435"/>
      <c r="L24" s="435"/>
      <c r="M24" s="433" t="s">
        <v>240</v>
      </c>
      <c r="N24" s="433"/>
      <c r="O24" s="433"/>
      <c r="P24" s="433"/>
      <c r="Q24" s="433"/>
      <c r="R24" s="74" t="s">
        <v>247</v>
      </c>
      <c r="S24" s="472" t="s">
        <v>210</v>
      </c>
      <c r="T24" s="473"/>
      <c r="U24" s="438" t="s">
        <v>152</v>
      </c>
      <c r="V24" s="439"/>
      <c r="W24" s="439"/>
      <c r="X24" s="442" t="s">
        <v>218</v>
      </c>
      <c r="Y24" s="442"/>
      <c r="Z24" s="442"/>
      <c r="AA24" s="442"/>
      <c r="AB24" s="442"/>
      <c r="AC24" s="442"/>
      <c r="AD24" s="442"/>
      <c r="AE24" s="442"/>
      <c r="AF24" s="442"/>
      <c r="AG24" s="442"/>
      <c r="AH24" s="442"/>
      <c r="AI24" s="442"/>
      <c r="AJ24" s="442"/>
      <c r="AK24" s="442"/>
      <c r="AL24" s="442"/>
      <c r="AM24" s="442"/>
      <c r="AN24" s="442"/>
      <c r="AO24" s="442"/>
      <c r="AP24" s="442"/>
      <c r="AQ24" s="443"/>
      <c r="AR24" s="38"/>
    </row>
    <row r="25" spans="1:45" ht="30" customHeight="1" x14ac:dyDescent="0.4">
      <c r="A25" s="38"/>
      <c r="B25" s="455"/>
      <c r="C25" s="456"/>
      <c r="D25" s="456"/>
      <c r="E25" s="456"/>
      <c r="F25" s="456"/>
      <c r="G25" s="456"/>
      <c r="H25" s="457"/>
      <c r="I25" s="75" t="s">
        <v>248</v>
      </c>
      <c r="J25" s="76"/>
      <c r="K25" s="76"/>
      <c r="L25" s="77"/>
      <c r="M25" s="446" t="s">
        <v>219</v>
      </c>
      <c r="N25" s="447"/>
      <c r="O25" s="447"/>
      <c r="P25" s="447"/>
      <c r="Q25" s="447"/>
      <c r="R25" s="447"/>
      <c r="S25" s="447"/>
      <c r="T25" s="448"/>
      <c r="U25" s="440"/>
      <c r="V25" s="441"/>
      <c r="W25" s="441"/>
      <c r="X25" s="444"/>
      <c r="Y25" s="444"/>
      <c r="Z25" s="444"/>
      <c r="AA25" s="444"/>
      <c r="AB25" s="444"/>
      <c r="AC25" s="444"/>
      <c r="AD25" s="444"/>
      <c r="AE25" s="444"/>
      <c r="AF25" s="444"/>
      <c r="AG25" s="444"/>
      <c r="AH25" s="444"/>
      <c r="AI25" s="444"/>
      <c r="AJ25" s="444"/>
      <c r="AK25" s="444"/>
      <c r="AL25" s="444"/>
      <c r="AM25" s="444"/>
      <c r="AN25" s="444"/>
      <c r="AO25" s="444"/>
      <c r="AP25" s="444"/>
      <c r="AQ25" s="445"/>
      <c r="AR25" s="38"/>
    </row>
    <row r="26" spans="1:45" ht="15" customHeight="1" x14ac:dyDescent="0.4">
      <c r="A26" s="38"/>
      <c r="B26" s="78" t="s">
        <v>153</v>
      </c>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row>
    <row r="27" spans="1:45" ht="15" customHeight="1" x14ac:dyDescent="0.4">
      <c r="A27" s="38"/>
      <c r="B27" s="78" t="s">
        <v>154</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row>
    <row r="28" spans="1:45" ht="15" customHeight="1" x14ac:dyDescent="0.4">
      <c r="A28" s="38"/>
      <c r="B28" s="78" t="s">
        <v>155</v>
      </c>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row>
    <row r="29" spans="1:45" ht="15" customHeight="1" x14ac:dyDescent="0.4">
      <c r="A29" s="38"/>
      <c r="B29" s="78" t="s">
        <v>156</v>
      </c>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row>
    <row r="30" spans="1:45" ht="15" customHeight="1" x14ac:dyDescent="0.4">
      <c r="A30" s="38"/>
      <c r="B30" s="78" t="s">
        <v>157</v>
      </c>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row>
    <row r="31" spans="1:45" ht="9" customHeight="1" x14ac:dyDescent="0.4">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row>
    <row r="32" spans="1:45" ht="15" customHeight="1" x14ac:dyDescent="0.4">
      <c r="A32" s="38"/>
      <c r="B32" s="38" t="s">
        <v>158</v>
      </c>
      <c r="C32" s="38"/>
      <c r="D32" s="38"/>
      <c r="E32" s="79" t="s">
        <v>159</v>
      </c>
      <c r="F32" s="316">
        <v>45748</v>
      </c>
      <c r="G32" s="316"/>
      <c r="H32" s="316"/>
      <c r="I32" s="316"/>
      <c r="J32" s="316"/>
      <c r="K32" s="316"/>
      <c r="L32" s="80" t="s">
        <v>160</v>
      </c>
      <c r="M32" s="316">
        <v>46112</v>
      </c>
      <c r="N32" s="316"/>
      <c r="O32" s="316"/>
      <c r="P32" s="316"/>
      <c r="Q32" s="316"/>
      <c r="R32" s="81" t="s">
        <v>161</v>
      </c>
      <c r="S32" s="81"/>
      <c r="T32" s="81"/>
      <c r="U32" s="81"/>
      <c r="V32" s="81"/>
      <c r="W32" s="38"/>
      <c r="X32" s="38"/>
      <c r="Y32" s="38"/>
      <c r="Z32" s="38"/>
      <c r="AA32" s="38"/>
      <c r="AB32" s="38"/>
      <c r="AC32" s="38"/>
      <c r="AD32" s="38"/>
      <c r="AE32" s="38"/>
      <c r="AF32" s="38"/>
      <c r="AG32" s="38"/>
      <c r="AH32" s="38"/>
      <c r="AI32" s="38"/>
      <c r="AJ32" s="38"/>
      <c r="AK32" s="38"/>
      <c r="AL32" s="38"/>
      <c r="AM32" s="38"/>
      <c r="AN32" s="38"/>
      <c r="AO32" s="38"/>
      <c r="AP32" s="38"/>
      <c r="AQ32" s="38"/>
      <c r="AR32" s="38"/>
    </row>
    <row r="33" spans="1:49" ht="15" customHeight="1" x14ac:dyDescent="0.4">
      <c r="A33" s="38"/>
      <c r="B33" s="229" t="s">
        <v>162</v>
      </c>
      <c r="C33" s="318" t="s">
        <v>307</v>
      </c>
      <c r="D33" s="214"/>
      <c r="E33" s="214"/>
      <c r="F33" s="204"/>
      <c r="G33" s="318" t="s">
        <v>163</v>
      </c>
      <c r="H33" s="321"/>
      <c r="I33" s="321"/>
      <c r="J33" s="321"/>
      <c r="K33" s="321"/>
      <c r="L33" s="322"/>
      <c r="M33" s="318" t="s">
        <v>249</v>
      </c>
      <c r="N33" s="214"/>
      <c r="O33" s="214"/>
      <c r="P33" s="204"/>
      <c r="Q33" s="213" t="s">
        <v>164</v>
      </c>
      <c r="R33" s="214"/>
      <c r="S33" s="214"/>
      <c r="T33" s="204"/>
      <c r="U33" s="326" t="s">
        <v>165</v>
      </c>
      <c r="V33" s="327"/>
      <c r="W33" s="327"/>
      <c r="X33" s="327"/>
      <c r="Y33" s="327"/>
      <c r="Z33" s="327"/>
      <c r="AA33" s="327"/>
      <c r="AB33" s="327"/>
      <c r="AC33" s="327"/>
      <c r="AD33" s="328"/>
      <c r="AE33" s="213" t="s">
        <v>166</v>
      </c>
      <c r="AF33" s="214"/>
      <c r="AG33" s="214"/>
      <c r="AH33" s="214"/>
      <c r="AI33" s="214"/>
      <c r="AJ33" s="43"/>
      <c r="AK33" s="43"/>
      <c r="AL33" s="43"/>
      <c r="AM33" s="82"/>
      <c r="AN33" s="281" t="s">
        <v>167</v>
      </c>
      <c r="AO33" s="282"/>
      <c r="AP33" s="282"/>
      <c r="AQ33" s="283"/>
      <c r="AR33" s="38"/>
      <c r="AT33" s="83"/>
    </row>
    <row r="34" spans="1:49" ht="15" customHeight="1" x14ac:dyDescent="0.4">
      <c r="A34" s="38"/>
      <c r="B34" s="230"/>
      <c r="C34" s="319"/>
      <c r="D34" s="320"/>
      <c r="E34" s="320"/>
      <c r="F34" s="308"/>
      <c r="G34" s="290"/>
      <c r="H34" s="291"/>
      <c r="I34" s="291"/>
      <c r="J34" s="291"/>
      <c r="K34" s="291"/>
      <c r="L34" s="292"/>
      <c r="M34" s="290"/>
      <c r="N34" s="320"/>
      <c r="O34" s="320"/>
      <c r="P34" s="308"/>
      <c r="Q34" s="323"/>
      <c r="R34" s="324"/>
      <c r="S34" s="324"/>
      <c r="T34" s="325"/>
      <c r="U34" s="84"/>
      <c r="V34" s="85"/>
      <c r="W34" s="152" t="str">
        <f>IF($C$5="✔","☑","")</f>
        <v>☑</v>
      </c>
      <c r="X34" s="85"/>
      <c r="Y34" s="86" t="str">
        <f>IF($C$9="✔","☑","")</f>
        <v/>
      </c>
      <c r="Z34" s="85"/>
      <c r="AA34" s="85"/>
      <c r="AB34" s="86" t="str">
        <f>IF($C$14="✔","☑","")</f>
        <v/>
      </c>
      <c r="AC34" s="85"/>
      <c r="AD34" s="87"/>
      <c r="AE34" s="319"/>
      <c r="AF34" s="320"/>
      <c r="AG34" s="320"/>
      <c r="AH34" s="320"/>
      <c r="AI34" s="320"/>
      <c r="AJ34" s="38"/>
      <c r="AK34" s="38"/>
      <c r="AL34" s="38"/>
      <c r="AM34" s="56"/>
      <c r="AN34" s="284"/>
      <c r="AO34" s="285"/>
      <c r="AP34" s="285"/>
      <c r="AQ34" s="286"/>
      <c r="AR34" s="38"/>
      <c r="AT34" s="83"/>
    </row>
    <row r="35" spans="1:49" ht="15" customHeight="1" x14ac:dyDescent="0.4">
      <c r="A35" s="38"/>
      <c r="B35" s="230"/>
      <c r="C35" s="319"/>
      <c r="D35" s="320"/>
      <c r="E35" s="320"/>
      <c r="F35" s="308"/>
      <c r="G35" s="290"/>
      <c r="H35" s="291"/>
      <c r="I35" s="291"/>
      <c r="J35" s="291"/>
      <c r="K35" s="291"/>
      <c r="L35" s="292"/>
      <c r="M35" s="319"/>
      <c r="N35" s="320"/>
      <c r="O35" s="320"/>
      <c r="P35" s="308"/>
      <c r="Q35" s="287" t="s">
        <v>168</v>
      </c>
      <c r="R35" s="288"/>
      <c r="S35" s="288"/>
      <c r="T35" s="289"/>
      <c r="U35" s="290" t="s">
        <v>169</v>
      </c>
      <c r="V35" s="291"/>
      <c r="W35" s="291"/>
      <c r="X35" s="291"/>
      <c r="Y35" s="292"/>
      <c r="Z35" s="296" t="s">
        <v>266</v>
      </c>
      <c r="AA35" s="297"/>
      <c r="AB35" s="297"/>
      <c r="AC35" s="297"/>
      <c r="AD35" s="298"/>
      <c r="AE35" s="319"/>
      <c r="AF35" s="320"/>
      <c r="AG35" s="320"/>
      <c r="AH35" s="320"/>
      <c r="AI35" s="320"/>
      <c r="AJ35" s="213" t="s">
        <v>251</v>
      </c>
      <c r="AK35" s="214"/>
      <c r="AL35" s="214"/>
      <c r="AM35" s="204"/>
      <c r="AN35" s="290" t="s">
        <v>170</v>
      </c>
      <c r="AO35" s="291"/>
      <c r="AP35" s="291"/>
      <c r="AQ35" s="292"/>
      <c r="AR35" s="38"/>
      <c r="AT35" s="83"/>
    </row>
    <row r="36" spans="1:49" ht="15" customHeight="1" x14ac:dyDescent="0.4">
      <c r="A36" s="38"/>
      <c r="B36" s="317"/>
      <c r="C36" s="215"/>
      <c r="D36" s="216"/>
      <c r="E36" s="216"/>
      <c r="F36" s="205"/>
      <c r="G36" s="293"/>
      <c r="H36" s="294"/>
      <c r="I36" s="294"/>
      <c r="J36" s="294"/>
      <c r="K36" s="294"/>
      <c r="L36" s="295"/>
      <c r="M36" s="215"/>
      <c r="N36" s="216"/>
      <c r="O36" s="216"/>
      <c r="P36" s="205"/>
      <c r="Q36" s="215"/>
      <c r="R36" s="216"/>
      <c r="S36" s="216"/>
      <c r="T36" s="205"/>
      <c r="U36" s="293"/>
      <c r="V36" s="294"/>
      <c r="W36" s="294"/>
      <c r="X36" s="294"/>
      <c r="Y36" s="295"/>
      <c r="Z36" s="299"/>
      <c r="AA36" s="300"/>
      <c r="AB36" s="300"/>
      <c r="AC36" s="300"/>
      <c r="AD36" s="301"/>
      <c r="AE36" s="215"/>
      <c r="AF36" s="216"/>
      <c r="AG36" s="216"/>
      <c r="AH36" s="216"/>
      <c r="AI36" s="216"/>
      <c r="AJ36" s="215"/>
      <c r="AK36" s="216"/>
      <c r="AL36" s="216"/>
      <c r="AM36" s="205"/>
      <c r="AN36" s="293"/>
      <c r="AO36" s="294"/>
      <c r="AP36" s="294"/>
      <c r="AQ36" s="295"/>
      <c r="AR36" s="38"/>
      <c r="AT36" s="83"/>
    </row>
    <row r="37" spans="1:49" ht="15.75" customHeight="1" x14ac:dyDescent="0.4">
      <c r="A37" s="38"/>
      <c r="B37" s="229">
        <v>1</v>
      </c>
      <c r="C37" s="412" t="s">
        <v>220</v>
      </c>
      <c r="D37" s="413"/>
      <c r="E37" s="413"/>
      <c r="F37" s="414"/>
      <c r="G37" s="237" t="s">
        <v>172</v>
      </c>
      <c r="H37" s="238"/>
      <c r="I37" s="238"/>
      <c r="J37" s="238"/>
      <c r="K37" s="238"/>
      <c r="L37" s="239"/>
      <c r="M37" s="42"/>
      <c r="N37" s="43"/>
      <c r="O37" s="43"/>
      <c r="P37" s="43"/>
      <c r="Q37" s="418" t="s">
        <v>241</v>
      </c>
      <c r="R37" s="419"/>
      <c r="S37" s="419"/>
      <c r="T37" s="420"/>
      <c r="U37" s="249"/>
      <c r="V37" s="250"/>
      <c r="W37" s="250"/>
      <c r="X37" s="250"/>
      <c r="Y37" s="251"/>
      <c r="Z37" s="42"/>
      <c r="AA37" s="43"/>
      <c r="AB37" s="43"/>
      <c r="AC37" s="43"/>
      <c r="AD37" s="153"/>
      <c r="AE37" s="89" t="s">
        <v>242</v>
      </c>
      <c r="AF37" s="43"/>
      <c r="AG37" s="43"/>
      <c r="AH37" s="43"/>
      <c r="AI37" s="82"/>
      <c r="AJ37" s="303">
        <f>MIN(AF38,AF40,AF43)</f>
        <v>82500</v>
      </c>
      <c r="AK37" s="304"/>
      <c r="AL37" s="304"/>
      <c r="AM37" s="204" t="s">
        <v>8</v>
      </c>
      <c r="AN37" s="405" t="s">
        <v>222</v>
      </c>
      <c r="AO37" s="406"/>
      <c r="AP37" s="406"/>
      <c r="AQ37" s="407"/>
      <c r="AR37" s="38"/>
    </row>
    <row r="38" spans="1:49" ht="15.75" customHeight="1" x14ac:dyDescent="0.4">
      <c r="A38" s="38"/>
      <c r="B38" s="230"/>
      <c r="C38" s="415"/>
      <c r="D38" s="416"/>
      <c r="E38" s="416"/>
      <c r="F38" s="417"/>
      <c r="G38" s="402">
        <v>45748</v>
      </c>
      <c r="H38" s="403"/>
      <c r="I38" s="403"/>
      <c r="J38" s="403"/>
      <c r="K38" s="403"/>
      <c r="L38" s="404"/>
      <c r="M38" s="90" t="s">
        <v>174</v>
      </c>
      <c r="N38" s="38">
        <f>IF($G$38="","",DATEDIF(G38,$M$32,"m")+1)</f>
        <v>12</v>
      </c>
      <c r="O38" s="38" t="s">
        <v>175</v>
      </c>
      <c r="P38" s="91" t="s">
        <v>22</v>
      </c>
      <c r="Q38" s="421"/>
      <c r="R38" s="422"/>
      <c r="S38" s="422"/>
      <c r="T38" s="423"/>
      <c r="U38" s="92"/>
      <c r="V38" s="252">
        <f>V39*W40</f>
        <v>180000</v>
      </c>
      <c r="W38" s="252"/>
      <c r="X38" s="252"/>
      <c r="Y38" s="56" t="s">
        <v>8</v>
      </c>
      <c r="Z38" s="90"/>
      <c r="AA38" s="315">
        <f>AA39*AB40</f>
        <v>180000</v>
      </c>
      <c r="AB38" s="315"/>
      <c r="AC38" s="315"/>
      <c r="AD38" s="56" t="s">
        <v>8</v>
      </c>
      <c r="AE38" s="90"/>
      <c r="AF38" s="277">
        <f>IF(V38=0,0,ROUNDDOWN((V38)/2,0))</f>
        <v>90000</v>
      </c>
      <c r="AG38" s="277"/>
      <c r="AH38" s="277"/>
      <c r="AI38" s="56" t="s">
        <v>8</v>
      </c>
      <c r="AJ38" s="305"/>
      <c r="AK38" s="277"/>
      <c r="AL38" s="277"/>
      <c r="AM38" s="308"/>
      <c r="AN38" s="408"/>
      <c r="AO38" s="409"/>
      <c r="AP38" s="409"/>
      <c r="AQ38" s="410"/>
      <c r="AR38" s="38"/>
      <c r="AS38" s="40">
        <f>YEAR($AS$1)*12+MONTH($AS$1)-YEAR(G38)*12-MONTH(G38)
-IF(DAY(G38+1)=1,IF(DAY($AS$1+1)&gt;1,1),IF(AND(DAY($AS$1+1)&gt;1,
 DAY($AS$1)&lt;DAY(G38)),1))</f>
        <v>12</v>
      </c>
      <c r="AU38" s="83" t="s">
        <v>176</v>
      </c>
      <c r="AV38" s="93">
        <f>MIN(N38,N39,N43,N44)</f>
        <v>11</v>
      </c>
      <c r="AW38" s="40" t="s">
        <v>177</v>
      </c>
    </row>
    <row r="39" spans="1:49" ht="15.75" customHeight="1" x14ac:dyDescent="0.4">
      <c r="A39" s="38"/>
      <c r="B39" s="230"/>
      <c r="C39" s="415"/>
      <c r="D39" s="416"/>
      <c r="E39" s="416"/>
      <c r="F39" s="417"/>
      <c r="G39" s="154"/>
      <c r="H39" s="155"/>
      <c r="I39" s="155"/>
      <c r="J39" s="155"/>
      <c r="K39" s="155"/>
      <c r="L39" s="156"/>
      <c r="M39" s="97" t="str">
        <f>IF($S$24="✔","（翌月払いのため","")</f>
        <v>（翌月払いのため</v>
      </c>
      <c r="N39" s="98">
        <f>IF($S$24="✔",N38-1,"")</f>
        <v>11</v>
      </c>
      <c r="O39" s="97" t="str">
        <f>IF($S$24="✔","ヶ月）","")</f>
        <v>ヶ月）</v>
      </c>
      <c r="P39" s="99"/>
      <c r="Q39" s="424"/>
      <c r="R39" s="425"/>
      <c r="S39" s="425"/>
      <c r="T39" s="426"/>
      <c r="U39" s="100" t="s">
        <v>174</v>
      </c>
      <c r="V39" s="411">
        <v>15000</v>
      </c>
      <c r="W39" s="411"/>
      <c r="X39" s="254" t="s">
        <v>178</v>
      </c>
      <c r="Y39" s="255"/>
      <c r="Z39" s="90" t="s">
        <v>159</v>
      </c>
      <c r="AA39" s="411">
        <v>15000</v>
      </c>
      <c r="AB39" s="411"/>
      <c r="AC39" s="254" t="s">
        <v>178</v>
      </c>
      <c r="AD39" s="255"/>
      <c r="AE39" s="101" t="s">
        <v>179</v>
      </c>
      <c r="AF39" s="102"/>
      <c r="AG39" s="102"/>
      <c r="AH39" s="102"/>
      <c r="AI39" s="56"/>
      <c r="AJ39" s="305"/>
      <c r="AK39" s="277"/>
      <c r="AL39" s="277"/>
      <c r="AM39" s="308"/>
      <c r="AN39" s="390" t="s">
        <v>223</v>
      </c>
      <c r="AO39" s="409"/>
      <c r="AP39" s="409"/>
      <c r="AQ39" s="410"/>
      <c r="AR39" s="38"/>
      <c r="AU39" s="83" t="s">
        <v>180</v>
      </c>
      <c r="AV39" s="93">
        <f>IF(MIN(N38,N43,N39,N44)&gt;=73,72,MIN(N38,N43,N39,N44))</f>
        <v>11</v>
      </c>
      <c r="AW39" s="40" t="s">
        <v>175</v>
      </c>
    </row>
    <row r="40" spans="1:49" ht="15.75" customHeight="1" x14ac:dyDescent="0.4">
      <c r="A40" s="78"/>
      <c r="B40" s="230"/>
      <c r="C40" s="415"/>
      <c r="D40" s="416"/>
      <c r="E40" s="416"/>
      <c r="F40" s="417"/>
      <c r="G40" s="256" t="s">
        <v>181</v>
      </c>
      <c r="H40" s="257"/>
      <c r="I40" s="257"/>
      <c r="J40" s="257"/>
      <c r="K40" s="257"/>
      <c r="L40" s="258"/>
      <c r="M40" s="262" t="s">
        <v>182</v>
      </c>
      <c r="N40" s="263"/>
      <c r="O40" s="263"/>
      <c r="P40" s="264"/>
      <c r="Q40" s="393" t="s">
        <v>243</v>
      </c>
      <c r="R40" s="394"/>
      <c r="S40" s="394"/>
      <c r="T40" s="395"/>
      <c r="U40" s="103"/>
      <c r="V40" s="38"/>
      <c r="W40" s="157">
        <v>12</v>
      </c>
      <c r="X40" s="254" t="s">
        <v>183</v>
      </c>
      <c r="Y40" s="255"/>
      <c r="Z40" s="90"/>
      <c r="AA40" s="38"/>
      <c r="AB40" s="157">
        <v>12</v>
      </c>
      <c r="AC40" s="254" t="s">
        <v>183</v>
      </c>
      <c r="AD40" s="255"/>
      <c r="AE40" s="90"/>
      <c r="AF40" s="277">
        <f>ROUNDDOWN(AA38/2,0)</f>
        <v>90000</v>
      </c>
      <c r="AG40" s="277"/>
      <c r="AH40" s="277"/>
      <c r="AI40" s="56" t="s">
        <v>8</v>
      </c>
      <c r="AJ40" s="305"/>
      <c r="AK40" s="277"/>
      <c r="AL40" s="277"/>
      <c r="AM40" s="308"/>
      <c r="AN40" s="408"/>
      <c r="AO40" s="409"/>
      <c r="AP40" s="409"/>
      <c r="AQ40" s="410"/>
      <c r="AR40" s="38"/>
      <c r="AU40" s="83" t="s">
        <v>184</v>
      </c>
      <c r="AV40" s="104">
        <f>IF(AV39&gt;=13,AV39-(AV39-12),AV39)-(AV38-AV39)</f>
        <v>11</v>
      </c>
      <c r="AW40" s="40" t="s">
        <v>175</v>
      </c>
    </row>
    <row r="41" spans="1:49" ht="15.75" customHeight="1" x14ac:dyDescent="0.4">
      <c r="A41" s="38"/>
      <c r="B41" s="221" t="s">
        <v>185</v>
      </c>
      <c r="C41" s="415"/>
      <c r="D41" s="416"/>
      <c r="E41" s="416"/>
      <c r="F41" s="417"/>
      <c r="G41" s="259"/>
      <c r="H41" s="260"/>
      <c r="I41" s="260"/>
      <c r="J41" s="260"/>
      <c r="K41" s="260"/>
      <c r="L41" s="261"/>
      <c r="M41" s="265"/>
      <c r="N41" s="212"/>
      <c r="O41" s="212"/>
      <c r="P41" s="266"/>
      <c r="Q41" s="396"/>
      <c r="R41" s="397"/>
      <c r="S41" s="397"/>
      <c r="T41" s="398"/>
      <c r="U41" s="90"/>
      <c r="V41" s="38"/>
      <c r="W41" s="38"/>
      <c r="X41" s="38"/>
      <c r="Y41" s="56"/>
      <c r="Z41" s="90"/>
      <c r="AA41" s="38"/>
      <c r="AB41" s="38"/>
      <c r="AC41" s="38"/>
      <c r="AD41" s="56"/>
      <c r="AE41" s="106" t="s">
        <v>186</v>
      </c>
      <c r="AF41" s="107"/>
      <c r="AG41" s="107"/>
      <c r="AH41" s="107"/>
      <c r="AI41" s="108" t="str">
        <f>IF(AV42=0,"","×"&amp;AV42)</f>
        <v>×11</v>
      </c>
      <c r="AJ41" s="305"/>
      <c r="AK41" s="277"/>
      <c r="AL41" s="277"/>
      <c r="AM41" s="308"/>
      <c r="AN41" s="109"/>
      <c r="AO41" s="110"/>
      <c r="AP41" s="110"/>
      <c r="AQ41" s="111"/>
      <c r="AR41" s="38"/>
      <c r="AU41" s="83" t="s">
        <v>187</v>
      </c>
      <c r="AV41" s="104">
        <f>IF(AV39=AV40,1,AV39-AV40+1)</f>
        <v>1</v>
      </c>
      <c r="AW41" s="40" t="s">
        <v>188</v>
      </c>
    </row>
    <row r="42" spans="1:49" ht="15.75" customHeight="1" x14ac:dyDescent="0.4">
      <c r="A42" s="38"/>
      <c r="B42" s="221"/>
      <c r="C42" s="415"/>
      <c r="D42" s="416"/>
      <c r="E42" s="416"/>
      <c r="F42" s="417"/>
      <c r="G42" s="259"/>
      <c r="H42" s="260"/>
      <c r="I42" s="260"/>
      <c r="J42" s="260"/>
      <c r="K42" s="260"/>
      <c r="L42" s="261"/>
      <c r="M42" s="265"/>
      <c r="N42" s="212"/>
      <c r="O42" s="212"/>
      <c r="P42" s="266"/>
      <c r="Q42" s="396"/>
      <c r="R42" s="397"/>
      <c r="S42" s="397"/>
      <c r="T42" s="398"/>
      <c r="U42" s="90"/>
      <c r="V42" s="38"/>
      <c r="W42" s="38"/>
      <c r="X42" s="38"/>
      <c r="Y42" s="56"/>
      <c r="Z42" s="90"/>
      <c r="AA42" s="38"/>
      <c r="AB42" s="38"/>
      <c r="AC42" s="38"/>
      <c r="AD42" s="56"/>
      <c r="AE42" s="106"/>
      <c r="AF42" s="107"/>
      <c r="AG42" s="107"/>
      <c r="AH42" s="107"/>
      <c r="AI42" s="108" t="str">
        <f>IF(AV43=0,"","×"&amp;AV43)</f>
        <v/>
      </c>
      <c r="AJ42" s="305"/>
      <c r="AK42" s="277"/>
      <c r="AL42" s="277"/>
      <c r="AM42" s="308"/>
      <c r="AN42" s="109"/>
      <c r="AO42" s="110"/>
      <c r="AP42" s="110"/>
      <c r="AQ42" s="111"/>
      <c r="AR42" s="38"/>
      <c r="AU42" s="83" t="s">
        <v>225</v>
      </c>
      <c r="AV42" s="104">
        <f>IF(AV41&gt;=25,IF(AV41&lt;=60,36-AV41+1,0),AV40)</f>
        <v>11</v>
      </c>
      <c r="AW42" s="40" t="s">
        <v>188</v>
      </c>
    </row>
    <row r="43" spans="1:49" ht="15.75" customHeight="1" x14ac:dyDescent="0.4">
      <c r="A43" s="38"/>
      <c r="B43" s="221"/>
      <c r="C43" s="427" t="s">
        <v>190</v>
      </c>
      <c r="D43" s="428"/>
      <c r="E43" s="431" t="s">
        <v>226</v>
      </c>
      <c r="F43" s="432"/>
      <c r="G43" s="402">
        <v>45774</v>
      </c>
      <c r="H43" s="403"/>
      <c r="I43" s="403"/>
      <c r="J43" s="403"/>
      <c r="K43" s="403"/>
      <c r="L43" s="404"/>
      <c r="M43" s="90" t="s">
        <v>174</v>
      </c>
      <c r="N43" s="38">
        <f>IF(G43="","",DATEDIF(G43,$M$32,"m")+1)</f>
        <v>12</v>
      </c>
      <c r="O43" s="38" t="s">
        <v>175</v>
      </c>
      <c r="P43" s="91" t="s">
        <v>22</v>
      </c>
      <c r="Q43" s="396"/>
      <c r="R43" s="397"/>
      <c r="S43" s="397"/>
      <c r="T43" s="398"/>
      <c r="U43" s="90"/>
      <c r="V43" s="112" t="s">
        <v>128</v>
      </c>
      <c r="W43" s="278" t="s">
        <v>191</v>
      </c>
      <c r="X43" s="279"/>
      <c r="Y43" s="280"/>
      <c r="Z43" s="90"/>
      <c r="AA43" s="38"/>
      <c r="AB43" s="38"/>
      <c r="AC43" s="38"/>
      <c r="AD43" s="56"/>
      <c r="AE43" s="90"/>
      <c r="AF43" s="113">
        <f>AV42*7500</f>
        <v>82500</v>
      </c>
      <c r="AG43" s="56" t="s">
        <v>252</v>
      </c>
      <c r="AH43" s="114"/>
      <c r="AI43" s="56"/>
      <c r="AJ43" s="305"/>
      <c r="AK43" s="277"/>
      <c r="AL43" s="277"/>
      <c r="AM43" s="308"/>
      <c r="AN43" s="115"/>
      <c r="AO43" s="116"/>
      <c r="AP43" s="116"/>
      <c r="AQ43" s="117"/>
      <c r="AR43" s="38"/>
      <c r="AU43" s="83"/>
      <c r="AV43" s="104"/>
    </row>
    <row r="44" spans="1:49" ht="15.75" customHeight="1" x14ac:dyDescent="0.4">
      <c r="A44" s="38"/>
      <c r="B44" s="112" t="s">
        <v>128</v>
      </c>
      <c r="C44" s="118"/>
      <c r="D44" s="119"/>
      <c r="E44" s="119"/>
      <c r="F44" s="120"/>
      <c r="G44" s="154"/>
      <c r="H44" s="155"/>
      <c r="I44" s="155"/>
      <c r="J44" s="155"/>
      <c r="K44" s="155"/>
      <c r="L44" s="156"/>
      <c r="M44" s="97" t="str">
        <f>IF($S$24="✔","（翌月払いのため","")</f>
        <v>（翌月払いのため</v>
      </c>
      <c r="N44" s="98">
        <f>IF($S$24="✔",N43-1,"")</f>
        <v>11</v>
      </c>
      <c r="O44" s="97" t="str">
        <f>IF($S$24="✔","ヶ月）","")</f>
        <v>ヶ月）</v>
      </c>
      <c r="P44" s="99"/>
      <c r="Q44" s="399"/>
      <c r="R44" s="400"/>
      <c r="S44" s="400"/>
      <c r="T44" s="401"/>
      <c r="U44" s="70"/>
      <c r="V44" s="61"/>
      <c r="W44" s="61"/>
      <c r="X44" s="61"/>
      <c r="Y44" s="62"/>
      <c r="Z44" s="70"/>
      <c r="AA44" s="61"/>
      <c r="AB44" s="61"/>
      <c r="AC44" s="61"/>
      <c r="AD44" s="62"/>
      <c r="AE44" s="70"/>
      <c r="AF44" s="61"/>
      <c r="AG44" s="61"/>
      <c r="AH44" s="61"/>
      <c r="AI44" s="62"/>
      <c r="AJ44" s="306"/>
      <c r="AK44" s="307"/>
      <c r="AL44" s="307"/>
      <c r="AM44" s="205"/>
      <c r="AN44" s="121"/>
      <c r="AO44" s="122"/>
      <c r="AP44" s="122"/>
      <c r="AQ44" s="123"/>
      <c r="AR44" s="38"/>
    </row>
    <row r="45" spans="1:49" ht="15.75" customHeight="1" x14ac:dyDescent="0.4">
      <c r="A45" s="38"/>
      <c r="B45" s="229">
        <v>2</v>
      </c>
      <c r="C45" s="412" t="s">
        <v>227</v>
      </c>
      <c r="D45" s="413"/>
      <c r="E45" s="413"/>
      <c r="F45" s="414"/>
      <c r="G45" s="237" t="s">
        <v>193</v>
      </c>
      <c r="H45" s="238"/>
      <c r="I45" s="238"/>
      <c r="J45" s="238"/>
      <c r="K45" s="238"/>
      <c r="L45" s="239"/>
      <c r="M45" s="42"/>
      <c r="N45" s="43"/>
      <c r="O45" s="43"/>
      <c r="P45" s="43"/>
      <c r="Q45" s="418" t="s">
        <v>241</v>
      </c>
      <c r="R45" s="419"/>
      <c r="S45" s="419"/>
      <c r="T45" s="420"/>
      <c r="U45" s="249"/>
      <c r="V45" s="250"/>
      <c r="W45" s="250"/>
      <c r="X45" s="250"/>
      <c r="Y45" s="251"/>
      <c r="Z45" s="42"/>
      <c r="AA45" s="43"/>
      <c r="AB45" s="43"/>
      <c r="AC45" s="43"/>
      <c r="AD45" s="153"/>
      <c r="AE45" s="89" t="s">
        <v>242</v>
      </c>
      <c r="AF45" s="43"/>
      <c r="AG45" s="43"/>
      <c r="AH45" s="43"/>
      <c r="AI45" s="82"/>
      <c r="AJ45" s="200">
        <f>MIN(AF46,AF48,AF51)</f>
        <v>37500</v>
      </c>
      <c r="AK45" s="201"/>
      <c r="AL45" s="201"/>
      <c r="AM45" s="204" t="s">
        <v>195</v>
      </c>
      <c r="AN45" s="405" t="s">
        <v>229</v>
      </c>
      <c r="AO45" s="406"/>
      <c r="AP45" s="406"/>
      <c r="AQ45" s="407"/>
      <c r="AR45" s="38"/>
    </row>
    <row r="46" spans="1:49" ht="15.75" customHeight="1" x14ac:dyDescent="0.4">
      <c r="A46" s="38"/>
      <c r="B46" s="230"/>
      <c r="C46" s="415"/>
      <c r="D46" s="416"/>
      <c r="E46" s="416"/>
      <c r="F46" s="417"/>
      <c r="G46" s="402">
        <v>45931</v>
      </c>
      <c r="H46" s="403"/>
      <c r="I46" s="403"/>
      <c r="J46" s="403"/>
      <c r="K46" s="403"/>
      <c r="L46" s="404"/>
      <c r="M46" s="90" t="s">
        <v>196</v>
      </c>
      <c r="N46" s="38">
        <f>IF($G$46="","",DATEDIF(G46,$M$32,"m")+1)</f>
        <v>6</v>
      </c>
      <c r="O46" s="38" t="s">
        <v>197</v>
      </c>
      <c r="P46" s="91" t="s">
        <v>198</v>
      </c>
      <c r="Q46" s="421"/>
      <c r="R46" s="422"/>
      <c r="S46" s="422"/>
      <c r="T46" s="423"/>
      <c r="U46" s="92"/>
      <c r="V46" s="315">
        <f>V47*W48</f>
        <v>90000</v>
      </c>
      <c r="W46" s="315"/>
      <c r="X46" s="315"/>
      <c r="Y46" s="56" t="s">
        <v>195</v>
      </c>
      <c r="Z46" s="90"/>
      <c r="AA46" s="315">
        <f>AA47*AB48</f>
        <v>90000</v>
      </c>
      <c r="AB46" s="315"/>
      <c r="AC46" s="315"/>
      <c r="AD46" s="56" t="s">
        <v>195</v>
      </c>
      <c r="AE46" s="90"/>
      <c r="AF46" s="277">
        <f>IF(V46=0,0,ROUNDDOWN((V46)/2,0))</f>
        <v>45000</v>
      </c>
      <c r="AG46" s="277"/>
      <c r="AH46" s="277"/>
      <c r="AI46" s="56" t="s">
        <v>195</v>
      </c>
      <c r="AJ46" s="367"/>
      <c r="AK46" s="315"/>
      <c r="AL46" s="315"/>
      <c r="AM46" s="308"/>
      <c r="AN46" s="408"/>
      <c r="AO46" s="409"/>
      <c r="AP46" s="409"/>
      <c r="AQ46" s="410"/>
      <c r="AR46" s="38"/>
      <c r="AS46" s="40">
        <f>YEAR($AS$1)*12+MONTH($AS$1)-YEAR(G46)*12-MONTH(G46)
-IF(DAY(G46+1)=1,IF(DAY($AS$1+1)&gt;1,1),IF(AND(DAY($AS$1+1)&gt;1,
 DAY($AS$1)&lt;DAY(G46)),1))</f>
        <v>6</v>
      </c>
      <c r="AU46" s="83" t="s">
        <v>176</v>
      </c>
      <c r="AV46" s="93">
        <f>MIN(N46,N47,N51,N52)</f>
        <v>5</v>
      </c>
      <c r="AW46" s="40" t="s">
        <v>177</v>
      </c>
    </row>
    <row r="47" spans="1:49" ht="15.75" customHeight="1" x14ac:dyDescent="0.4">
      <c r="A47" s="38"/>
      <c r="B47" s="230"/>
      <c r="C47" s="415"/>
      <c r="D47" s="416"/>
      <c r="E47" s="416"/>
      <c r="F47" s="417"/>
      <c r="G47" s="161"/>
      <c r="H47" s="162"/>
      <c r="I47" s="162"/>
      <c r="J47" s="162"/>
      <c r="K47" s="162"/>
      <c r="L47" s="163"/>
      <c r="M47" s="97" t="str">
        <f>IF($S$24="✔","（翌月払いのため","")</f>
        <v>（翌月払いのため</v>
      </c>
      <c r="N47" s="98">
        <f>IF($S$24="✔",N46-1,"")</f>
        <v>5</v>
      </c>
      <c r="O47" s="97" t="str">
        <f>IF($S$24="✔","ヶ月）","")</f>
        <v>ヶ月）</v>
      </c>
      <c r="P47" s="99"/>
      <c r="Q47" s="424"/>
      <c r="R47" s="425"/>
      <c r="S47" s="425"/>
      <c r="T47" s="426"/>
      <c r="U47" s="100" t="s">
        <v>196</v>
      </c>
      <c r="V47" s="411">
        <v>15000</v>
      </c>
      <c r="W47" s="411"/>
      <c r="X47" s="254" t="s">
        <v>199</v>
      </c>
      <c r="Y47" s="255"/>
      <c r="Z47" s="90" t="s">
        <v>200</v>
      </c>
      <c r="AA47" s="411">
        <v>15000</v>
      </c>
      <c r="AB47" s="411"/>
      <c r="AC47" s="254" t="s">
        <v>199</v>
      </c>
      <c r="AD47" s="255"/>
      <c r="AE47" s="101" t="s">
        <v>201</v>
      </c>
      <c r="AF47" s="102"/>
      <c r="AG47" s="102"/>
      <c r="AH47" s="102"/>
      <c r="AI47" s="56"/>
      <c r="AJ47" s="367"/>
      <c r="AK47" s="315"/>
      <c r="AL47" s="315"/>
      <c r="AM47" s="308"/>
      <c r="AN47" s="390" t="s">
        <v>230</v>
      </c>
      <c r="AO47" s="391"/>
      <c r="AP47" s="391"/>
      <c r="AQ47" s="392"/>
      <c r="AR47" s="38"/>
      <c r="AU47" s="83" t="s">
        <v>180</v>
      </c>
      <c r="AV47" s="93">
        <f>IF(MIN(N46,N51,N47,N52)&gt;=73,72,MIN(N46,N51,N47,N52))</f>
        <v>5</v>
      </c>
      <c r="AW47" s="40" t="s">
        <v>175</v>
      </c>
    </row>
    <row r="48" spans="1:49" ht="15.75" customHeight="1" x14ac:dyDescent="0.4">
      <c r="A48" s="78"/>
      <c r="B48" s="230"/>
      <c r="C48" s="415"/>
      <c r="D48" s="416"/>
      <c r="E48" s="416"/>
      <c r="F48" s="417"/>
      <c r="G48" s="256" t="s">
        <v>202</v>
      </c>
      <c r="H48" s="257"/>
      <c r="I48" s="257"/>
      <c r="J48" s="257"/>
      <c r="K48" s="257"/>
      <c r="L48" s="258"/>
      <c r="M48" s="262" t="s">
        <v>203</v>
      </c>
      <c r="N48" s="263"/>
      <c r="O48" s="263"/>
      <c r="P48" s="264"/>
      <c r="Q48" s="393" t="s">
        <v>235</v>
      </c>
      <c r="R48" s="394"/>
      <c r="S48" s="394"/>
      <c r="T48" s="395"/>
      <c r="U48" s="103"/>
      <c r="V48" s="38"/>
      <c r="W48" s="157">
        <v>6</v>
      </c>
      <c r="X48" s="254" t="s">
        <v>204</v>
      </c>
      <c r="Y48" s="255"/>
      <c r="Z48" s="90"/>
      <c r="AA48" s="38"/>
      <c r="AB48" s="157">
        <v>6</v>
      </c>
      <c r="AC48" s="254" t="s">
        <v>204</v>
      </c>
      <c r="AD48" s="255"/>
      <c r="AE48" s="90"/>
      <c r="AF48" s="277">
        <f>ROUNDDOWN(AA46/2,0)</f>
        <v>45000</v>
      </c>
      <c r="AG48" s="277"/>
      <c r="AH48" s="277"/>
      <c r="AI48" s="56" t="s">
        <v>195</v>
      </c>
      <c r="AJ48" s="367"/>
      <c r="AK48" s="315"/>
      <c r="AL48" s="315"/>
      <c r="AM48" s="308"/>
      <c r="AN48" s="390"/>
      <c r="AO48" s="391"/>
      <c r="AP48" s="391"/>
      <c r="AQ48" s="392"/>
      <c r="AR48" s="38"/>
      <c r="AU48" s="83" t="s">
        <v>184</v>
      </c>
      <c r="AV48" s="104">
        <f>IF(AV47&gt;=13,AV47-(AV47-12),AV47)-(AV46-AV47)</f>
        <v>5</v>
      </c>
      <c r="AW48" s="40" t="s">
        <v>175</v>
      </c>
    </row>
    <row r="49" spans="1:49" ht="15.75" customHeight="1" x14ac:dyDescent="0.4">
      <c r="A49" s="38"/>
      <c r="B49" s="221" t="s">
        <v>205</v>
      </c>
      <c r="C49" s="415"/>
      <c r="D49" s="416"/>
      <c r="E49" s="416"/>
      <c r="F49" s="417"/>
      <c r="G49" s="259"/>
      <c r="H49" s="260"/>
      <c r="I49" s="260"/>
      <c r="J49" s="260"/>
      <c r="K49" s="260"/>
      <c r="L49" s="261"/>
      <c r="M49" s="265"/>
      <c r="N49" s="212"/>
      <c r="O49" s="212"/>
      <c r="P49" s="266"/>
      <c r="Q49" s="396"/>
      <c r="R49" s="397"/>
      <c r="S49" s="397"/>
      <c r="T49" s="398"/>
      <c r="U49" s="90"/>
      <c r="V49" s="38"/>
      <c r="W49" s="38"/>
      <c r="X49" s="38"/>
      <c r="Y49" s="56"/>
      <c r="Z49" s="90"/>
      <c r="AA49" s="38"/>
      <c r="AB49" s="38"/>
      <c r="AC49" s="38"/>
      <c r="AD49" s="56"/>
      <c r="AE49" s="106" t="s">
        <v>186</v>
      </c>
      <c r="AF49" s="107"/>
      <c r="AG49" s="107"/>
      <c r="AH49" s="107"/>
      <c r="AI49" s="108" t="str">
        <f>IF(AV50=0,"","×"&amp;AV50)</f>
        <v>×5</v>
      </c>
      <c r="AJ49" s="367"/>
      <c r="AK49" s="315"/>
      <c r="AL49" s="315"/>
      <c r="AM49" s="308"/>
      <c r="AN49" s="109"/>
      <c r="AO49" s="110"/>
      <c r="AP49" s="110"/>
      <c r="AQ49" s="111"/>
      <c r="AR49" s="38"/>
      <c r="AU49" s="83" t="s">
        <v>187</v>
      </c>
      <c r="AV49" s="104">
        <f>IF(AV47=AV48,1,AV47-AV48+1)</f>
        <v>1</v>
      </c>
      <c r="AW49" s="40" t="s">
        <v>188</v>
      </c>
    </row>
    <row r="50" spans="1:49" ht="13.9" customHeight="1" x14ac:dyDescent="0.4">
      <c r="A50" s="38"/>
      <c r="B50" s="221"/>
      <c r="C50" s="415"/>
      <c r="D50" s="416"/>
      <c r="E50" s="416"/>
      <c r="F50" s="417"/>
      <c r="G50" s="259"/>
      <c r="H50" s="260"/>
      <c r="I50" s="260"/>
      <c r="J50" s="260"/>
      <c r="K50" s="260"/>
      <c r="L50" s="261"/>
      <c r="M50" s="265"/>
      <c r="N50" s="212"/>
      <c r="O50" s="212"/>
      <c r="P50" s="266"/>
      <c r="Q50" s="396"/>
      <c r="R50" s="397"/>
      <c r="S50" s="397"/>
      <c r="T50" s="398"/>
      <c r="U50" s="90"/>
      <c r="V50" s="38"/>
      <c r="W50" s="38"/>
      <c r="X50" s="38"/>
      <c r="Y50" s="56"/>
      <c r="Z50" s="90"/>
      <c r="AA50" s="38"/>
      <c r="AB50" s="38"/>
      <c r="AC50" s="38"/>
      <c r="AD50" s="56"/>
      <c r="AE50" s="106"/>
      <c r="AF50" s="107"/>
      <c r="AG50" s="107"/>
      <c r="AH50" s="107"/>
      <c r="AI50" s="108" t="str">
        <f>IF(AV51=0,"","×"&amp;AV51)</f>
        <v/>
      </c>
      <c r="AJ50" s="367"/>
      <c r="AK50" s="315"/>
      <c r="AL50" s="315"/>
      <c r="AM50" s="308"/>
      <c r="AN50" s="109"/>
      <c r="AO50" s="110"/>
      <c r="AP50" s="110"/>
      <c r="AQ50" s="111"/>
      <c r="AR50" s="38"/>
      <c r="AU50" s="83" t="s">
        <v>225</v>
      </c>
      <c r="AV50" s="104">
        <f>IF(AV49&gt;=25,IF(AV49&lt;=36,36-AV49+1,0),AV48)</f>
        <v>5</v>
      </c>
      <c r="AW50" s="40" t="s">
        <v>188</v>
      </c>
    </row>
    <row r="51" spans="1:49" ht="15.75" customHeight="1" x14ac:dyDescent="0.4">
      <c r="A51" s="38"/>
      <c r="B51" s="221"/>
      <c r="C51" s="427" t="s">
        <v>206</v>
      </c>
      <c r="D51" s="428"/>
      <c r="E51" s="429"/>
      <c r="F51" s="430"/>
      <c r="G51" s="402">
        <v>45957</v>
      </c>
      <c r="H51" s="403"/>
      <c r="I51" s="403"/>
      <c r="J51" s="403"/>
      <c r="K51" s="403"/>
      <c r="L51" s="404"/>
      <c r="M51" s="90" t="s">
        <v>196</v>
      </c>
      <c r="N51" s="38">
        <f>IF(G51="","",DATEDIF(G51,$M$32,"m")+1)</f>
        <v>6</v>
      </c>
      <c r="O51" s="38" t="s">
        <v>197</v>
      </c>
      <c r="P51" s="91" t="s">
        <v>198</v>
      </c>
      <c r="Q51" s="396"/>
      <c r="R51" s="397"/>
      <c r="S51" s="397"/>
      <c r="T51" s="398"/>
      <c r="U51" s="90"/>
      <c r="V51" s="164" t="s">
        <v>210</v>
      </c>
      <c r="W51" s="78" t="s">
        <v>207</v>
      </c>
      <c r="X51" s="38"/>
      <c r="Y51" s="56"/>
      <c r="Z51" s="90"/>
      <c r="AA51" s="38"/>
      <c r="AB51" s="38"/>
      <c r="AC51" s="38"/>
      <c r="AD51" s="56"/>
      <c r="AE51" s="90"/>
      <c r="AF51" s="113">
        <f>AV50*7500+AV51*5000</f>
        <v>37500</v>
      </c>
      <c r="AG51" s="56" t="s">
        <v>252</v>
      </c>
      <c r="AH51" s="114"/>
      <c r="AI51" s="56"/>
      <c r="AJ51" s="367"/>
      <c r="AK51" s="315"/>
      <c r="AL51" s="315"/>
      <c r="AM51" s="308"/>
      <c r="AN51" s="109"/>
      <c r="AO51" s="110"/>
      <c r="AP51" s="110"/>
      <c r="AQ51" s="111"/>
      <c r="AR51" s="38"/>
      <c r="AU51" s="83"/>
      <c r="AV51" s="104"/>
    </row>
    <row r="52" spans="1:49" ht="15.75" customHeight="1" x14ac:dyDescent="0.4">
      <c r="A52" s="38"/>
      <c r="B52" s="112" t="s">
        <v>128</v>
      </c>
      <c r="C52" s="118"/>
      <c r="D52" s="119"/>
      <c r="E52" s="119"/>
      <c r="F52" s="120"/>
      <c r="G52" s="158"/>
      <c r="H52" s="159"/>
      <c r="I52" s="159"/>
      <c r="J52" s="159"/>
      <c r="K52" s="159"/>
      <c r="L52" s="160"/>
      <c r="M52" s="97" t="str">
        <f>IF($S$24="✔","（翌月払いのため","")</f>
        <v>（翌月払いのため</v>
      </c>
      <c r="N52" s="98">
        <f>IF($S$24="✔",N51-1,"")</f>
        <v>5</v>
      </c>
      <c r="O52" s="97" t="str">
        <f>IF($S$24="✔","ヶ月）","")</f>
        <v>ヶ月）</v>
      </c>
      <c r="P52" s="99"/>
      <c r="Q52" s="399"/>
      <c r="R52" s="400"/>
      <c r="S52" s="400"/>
      <c r="T52" s="401"/>
      <c r="U52" s="70"/>
      <c r="V52" s="61"/>
      <c r="W52" s="61"/>
      <c r="X52" s="61"/>
      <c r="Y52" s="62"/>
      <c r="Z52" s="70"/>
      <c r="AA52" s="61"/>
      <c r="AB52" s="61"/>
      <c r="AC52" s="61"/>
      <c r="AD52" s="62"/>
      <c r="AE52" s="70"/>
      <c r="AF52" s="61"/>
      <c r="AG52" s="61"/>
      <c r="AH52" s="61"/>
      <c r="AI52" s="62"/>
      <c r="AJ52" s="202"/>
      <c r="AK52" s="203"/>
      <c r="AL52" s="203"/>
      <c r="AM52" s="205"/>
      <c r="AN52" s="124"/>
      <c r="AO52" s="125"/>
      <c r="AP52" s="125"/>
      <c r="AQ52" s="126"/>
      <c r="AR52" s="38"/>
    </row>
    <row r="53" spans="1:49" ht="15.75" customHeight="1" x14ac:dyDescent="0.4">
      <c r="A53" s="38"/>
      <c r="B53" s="229">
        <v>3</v>
      </c>
      <c r="C53" s="412" t="s">
        <v>233</v>
      </c>
      <c r="D53" s="413"/>
      <c r="E53" s="413"/>
      <c r="F53" s="414"/>
      <c r="G53" s="237" t="s">
        <v>193</v>
      </c>
      <c r="H53" s="238"/>
      <c r="I53" s="238"/>
      <c r="J53" s="238"/>
      <c r="K53" s="238"/>
      <c r="L53" s="239"/>
      <c r="M53" s="42"/>
      <c r="N53" s="43"/>
      <c r="O53" s="43"/>
      <c r="P53" s="43"/>
      <c r="Q53" s="418" t="s">
        <v>241</v>
      </c>
      <c r="R53" s="419"/>
      <c r="S53" s="419"/>
      <c r="T53" s="420"/>
      <c r="U53" s="249"/>
      <c r="V53" s="250"/>
      <c r="W53" s="250"/>
      <c r="X53" s="250"/>
      <c r="Y53" s="251"/>
      <c r="Z53" s="42"/>
      <c r="AA53" s="43"/>
      <c r="AB53" s="43"/>
      <c r="AC53" s="43"/>
      <c r="AD53" s="153"/>
      <c r="AE53" s="89" t="s">
        <v>242</v>
      </c>
      <c r="AF53" s="43"/>
      <c r="AG53" s="43"/>
      <c r="AH53" s="43"/>
      <c r="AI53" s="82"/>
      <c r="AJ53" s="200">
        <f>MIN(AF54,AF56,AF59)</f>
        <v>60000</v>
      </c>
      <c r="AK53" s="201"/>
      <c r="AL53" s="201"/>
      <c r="AM53" s="204" t="s">
        <v>195</v>
      </c>
      <c r="AN53" s="405" t="s">
        <v>234</v>
      </c>
      <c r="AO53" s="406"/>
      <c r="AP53" s="406"/>
      <c r="AQ53" s="407"/>
      <c r="AR53" s="38"/>
    </row>
    <row r="54" spans="1:49" ht="15.75" customHeight="1" x14ac:dyDescent="0.4">
      <c r="A54" s="38"/>
      <c r="B54" s="230"/>
      <c r="C54" s="415"/>
      <c r="D54" s="416"/>
      <c r="E54" s="416"/>
      <c r="F54" s="417"/>
      <c r="G54" s="402">
        <v>45748</v>
      </c>
      <c r="H54" s="403"/>
      <c r="I54" s="403"/>
      <c r="J54" s="403"/>
      <c r="K54" s="403"/>
      <c r="L54" s="404"/>
      <c r="M54" s="90" t="s">
        <v>196</v>
      </c>
      <c r="N54" s="38">
        <f>IF($G$54="","",DATEDIF(G54,$M$32,"m")+1)</f>
        <v>12</v>
      </c>
      <c r="O54" s="38" t="s">
        <v>197</v>
      </c>
      <c r="P54" s="91" t="s">
        <v>198</v>
      </c>
      <c r="Q54" s="421"/>
      <c r="R54" s="422"/>
      <c r="S54" s="422"/>
      <c r="T54" s="423"/>
      <c r="U54" s="92"/>
      <c r="V54" s="252">
        <f>V55*W56</f>
        <v>120000</v>
      </c>
      <c r="W54" s="252"/>
      <c r="X54" s="252"/>
      <c r="Y54" s="56" t="s">
        <v>195</v>
      </c>
      <c r="Z54" s="90"/>
      <c r="AA54" s="315">
        <f>AA55*AB56</f>
        <v>120000</v>
      </c>
      <c r="AB54" s="315"/>
      <c r="AC54" s="315"/>
      <c r="AD54" s="56" t="s">
        <v>195</v>
      </c>
      <c r="AE54" s="90"/>
      <c r="AF54" s="277">
        <f>IF(V54=0,0,ROUNDDOWN((V54)/2,0))</f>
        <v>60000</v>
      </c>
      <c r="AG54" s="277"/>
      <c r="AH54" s="277"/>
      <c r="AI54" s="56" t="s">
        <v>195</v>
      </c>
      <c r="AJ54" s="367"/>
      <c r="AK54" s="315"/>
      <c r="AL54" s="315"/>
      <c r="AM54" s="308"/>
      <c r="AN54" s="408"/>
      <c r="AO54" s="409"/>
      <c r="AP54" s="409"/>
      <c r="AQ54" s="410"/>
      <c r="AR54" s="38"/>
      <c r="AS54" s="40">
        <f>YEAR($AS$1)*12+MONTH($AS$1)-YEAR(G54)*12-MONTH(G54)
-IF(DAY(G54+1)=1,IF(DAY($AS$1+1)&gt;1,1),IF(AND(DAY($AS$1+1)&gt;1,
 DAY($AS$1)&lt;DAY(G54)),1))</f>
        <v>12</v>
      </c>
      <c r="AU54" s="83" t="s">
        <v>176</v>
      </c>
      <c r="AV54" s="93">
        <f>MIN(N54,N55,N59,N60)</f>
        <v>11</v>
      </c>
      <c r="AW54" s="40" t="s">
        <v>177</v>
      </c>
    </row>
    <row r="55" spans="1:49" ht="15.75" customHeight="1" x14ac:dyDescent="0.4">
      <c r="A55" s="38"/>
      <c r="B55" s="230"/>
      <c r="C55" s="415"/>
      <c r="D55" s="416"/>
      <c r="E55" s="416"/>
      <c r="F55" s="417"/>
      <c r="G55" s="161"/>
      <c r="H55" s="162"/>
      <c r="I55" s="162"/>
      <c r="J55" s="162"/>
      <c r="K55" s="162"/>
      <c r="L55" s="163"/>
      <c r="M55" s="97" t="str">
        <f>IF($S$24="✔","（翌月払いのため","")</f>
        <v>（翌月払いのため</v>
      </c>
      <c r="N55" s="98">
        <f>IF($S$24="✔",N54-1,"")</f>
        <v>11</v>
      </c>
      <c r="O55" s="97" t="str">
        <f>IF($S$24="✔","ヶ月）","")</f>
        <v>ヶ月）</v>
      </c>
      <c r="P55" s="99"/>
      <c r="Q55" s="424"/>
      <c r="R55" s="425"/>
      <c r="S55" s="425"/>
      <c r="T55" s="426"/>
      <c r="U55" s="100" t="s">
        <v>196</v>
      </c>
      <c r="V55" s="411">
        <v>10000</v>
      </c>
      <c r="W55" s="411"/>
      <c r="X55" s="254" t="s">
        <v>199</v>
      </c>
      <c r="Y55" s="255"/>
      <c r="Z55" s="90" t="s">
        <v>200</v>
      </c>
      <c r="AA55" s="411">
        <v>10000</v>
      </c>
      <c r="AB55" s="411"/>
      <c r="AC55" s="254" t="s">
        <v>199</v>
      </c>
      <c r="AD55" s="255"/>
      <c r="AE55" s="101" t="s">
        <v>201</v>
      </c>
      <c r="AF55" s="102"/>
      <c r="AG55" s="102"/>
      <c r="AH55" s="102"/>
      <c r="AI55" s="56"/>
      <c r="AJ55" s="367"/>
      <c r="AK55" s="315"/>
      <c r="AL55" s="315"/>
      <c r="AM55" s="308"/>
      <c r="AN55" s="390" t="s">
        <v>230</v>
      </c>
      <c r="AO55" s="391"/>
      <c r="AP55" s="391"/>
      <c r="AQ55" s="392"/>
      <c r="AR55" s="38"/>
      <c r="AU55" s="83" t="s">
        <v>180</v>
      </c>
      <c r="AV55" s="93">
        <f>IF(MIN(N54,N59,N55,N60)&gt;=73,72,MIN(N54,N59,N55,N60))</f>
        <v>11</v>
      </c>
      <c r="AW55" s="40" t="s">
        <v>175</v>
      </c>
    </row>
    <row r="56" spans="1:49" ht="15.75" customHeight="1" x14ac:dyDescent="0.4">
      <c r="A56" s="78"/>
      <c r="B56" s="230"/>
      <c r="C56" s="415"/>
      <c r="D56" s="416"/>
      <c r="E56" s="416"/>
      <c r="F56" s="417"/>
      <c r="G56" s="256" t="s">
        <v>202</v>
      </c>
      <c r="H56" s="257"/>
      <c r="I56" s="257"/>
      <c r="J56" s="257"/>
      <c r="K56" s="257"/>
      <c r="L56" s="258"/>
      <c r="M56" s="262" t="s">
        <v>203</v>
      </c>
      <c r="N56" s="263"/>
      <c r="O56" s="263"/>
      <c r="P56" s="264"/>
      <c r="Q56" s="393" t="s">
        <v>244</v>
      </c>
      <c r="R56" s="394"/>
      <c r="S56" s="394"/>
      <c r="T56" s="395"/>
      <c r="U56" s="103"/>
      <c r="V56" s="38"/>
      <c r="W56" s="157">
        <v>12</v>
      </c>
      <c r="X56" s="254" t="s">
        <v>204</v>
      </c>
      <c r="Y56" s="255"/>
      <c r="Z56" s="90"/>
      <c r="AA56" s="38"/>
      <c r="AB56" s="157">
        <v>12</v>
      </c>
      <c r="AC56" s="254" t="s">
        <v>204</v>
      </c>
      <c r="AD56" s="255"/>
      <c r="AE56" s="90"/>
      <c r="AF56" s="277">
        <f>ROUNDDOWN(AA54/2,0)</f>
        <v>60000</v>
      </c>
      <c r="AG56" s="277"/>
      <c r="AH56" s="277"/>
      <c r="AI56" s="56" t="s">
        <v>195</v>
      </c>
      <c r="AJ56" s="367"/>
      <c r="AK56" s="315"/>
      <c r="AL56" s="315"/>
      <c r="AM56" s="308"/>
      <c r="AN56" s="390"/>
      <c r="AO56" s="391"/>
      <c r="AP56" s="391"/>
      <c r="AQ56" s="392"/>
      <c r="AR56" s="38"/>
      <c r="AU56" s="83" t="s">
        <v>184</v>
      </c>
      <c r="AV56" s="104">
        <f>IF(AV55&gt;=13,AV55-(AV55-12),AV55)-(AV54-AV55)</f>
        <v>11</v>
      </c>
      <c r="AW56" s="40" t="s">
        <v>175</v>
      </c>
    </row>
    <row r="57" spans="1:49" ht="15.75" customHeight="1" x14ac:dyDescent="0.4">
      <c r="A57" s="38"/>
      <c r="B57" s="221" t="s">
        <v>205</v>
      </c>
      <c r="C57" s="415"/>
      <c r="D57" s="416"/>
      <c r="E57" s="416"/>
      <c r="F57" s="417"/>
      <c r="G57" s="259"/>
      <c r="H57" s="260"/>
      <c r="I57" s="260"/>
      <c r="J57" s="260"/>
      <c r="K57" s="260"/>
      <c r="L57" s="261"/>
      <c r="M57" s="265"/>
      <c r="N57" s="212"/>
      <c r="O57" s="212"/>
      <c r="P57" s="266"/>
      <c r="Q57" s="396"/>
      <c r="R57" s="397"/>
      <c r="S57" s="397"/>
      <c r="T57" s="398"/>
      <c r="U57" s="90"/>
      <c r="V57" s="38"/>
      <c r="W57" s="38"/>
      <c r="X57" s="38"/>
      <c r="Y57" s="56"/>
      <c r="Z57" s="90"/>
      <c r="AA57" s="38"/>
      <c r="AB57" s="165"/>
      <c r="AC57" s="38"/>
      <c r="AD57" s="56"/>
      <c r="AE57" s="106" t="s">
        <v>186</v>
      </c>
      <c r="AF57" s="107"/>
      <c r="AG57" s="107"/>
      <c r="AH57" s="107"/>
      <c r="AI57" s="108" t="str">
        <f>IF(AV58=0,"","×"&amp;AV58)</f>
        <v>×11</v>
      </c>
      <c r="AJ57" s="367"/>
      <c r="AK57" s="315"/>
      <c r="AL57" s="315"/>
      <c r="AM57" s="308"/>
      <c r="AN57" s="109"/>
      <c r="AO57" s="110"/>
      <c r="AP57" s="110"/>
      <c r="AQ57" s="111"/>
      <c r="AR57" s="38"/>
      <c r="AU57" s="83" t="s">
        <v>187</v>
      </c>
      <c r="AV57" s="104">
        <f>IF(AV55=AV56,1,AV55-AV56+1)</f>
        <v>1</v>
      </c>
      <c r="AW57" s="40" t="s">
        <v>188</v>
      </c>
    </row>
    <row r="58" spans="1:49" ht="13.9" customHeight="1" x14ac:dyDescent="0.4">
      <c r="A58" s="38"/>
      <c r="B58" s="221"/>
      <c r="C58" s="415"/>
      <c r="D58" s="416"/>
      <c r="E58" s="416"/>
      <c r="F58" s="417"/>
      <c r="G58" s="259"/>
      <c r="H58" s="260"/>
      <c r="I58" s="260"/>
      <c r="J58" s="260"/>
      <c r="K58" s="260"/>
      <c r="L58" s="261"/>
      <c r="M58" s="265"/>
      <c r="N58" s="212"/>
      <c r="O58" s="212"/>
      <c r="P58" s="266"/>
      <c r="Q58" s="396"/>
      <c r="R58" s="397"/>
      <c r="S58" s="397"/>
      <c r="T58" s="398"/>
      <c r="U58" s="90"/>
      <c r="V58" s="38"/>
      <c r="W58" s="38"/>
      <c r="X58" s="38"/>
      <c r="Y58" s="56"/>
      <c r="Z58" s="90"/>
      <c r="AA58" s="38"/>
      <c r="AB58" s="38"/>
      <c r="AC58" s="38"/>
      <c r="AD58" s="56"/>
      <c r="AE58" s="106"/>
      <c r="AF58" s="107"/>
      <c r="AG58" s="107"/>
      <c r="AH58" s="107"/>
      <c r="AI58" s="108" t="str">
        <f>IF(AV59=0,"","×"&amp;AV59)</f>
        <v/>
      </c>
      <c r="AJ58" s="367"/>
      <c r="AK58" s="315"/>
      <c r="AL58" s="315"/>
      <c r="AM58" s="308"/>
      <c r="AN58" s="109"/>
      <c r="AO58" s="110"/>
      <c r="AP58" s="110"/>
      <c r="AQ58" s="111"/>
      <c r="AR58" s="38"/>
      <c r="AU58" s="83" t="s">
        <v>225</v>
      </c>
      <c r="AV58" s="104">
        <f>IF(AV57&gt;=25,IF(AV57&lt;=36,36-AV57+1,0),AV56)</f>
        <v>11</v>
      </c>
      <c r="AW58" s="40" t="s">
        <v>188</v>
      </c>
    </row>
    <row r="59" spans="1:49" ht="15.75" customHeight="1" x14ac:dyDescent="0.4">
      <c r="A59" s="38"/>
      <c r="B59" s="221"/>
      <c r="C59" s="427" t="s">
        <v>206</v>
      </c>
      <c r="D59" s="428"/>
      <c r="E59" s="429"/>
      <c r="F59" s="430"/>
      <c r="G59" s="402">
        <v>45774</v>
      </c>
      <c r="H59" s="403"/>
      <c r="I59" s="403"/>
      <c r="J59" s="403"/>
      <c r="K59" s="403"/>
      <c r="L59" s="404"/>
      <c r="M59" s="90" t="s">
        <v>196</v>
      </c>
      <c r="N59" s="38">
        <f>IF(G59="","",DATEDIF(G59,$M$32,"m")+1)</f>
        <v>12</v>
      </c>
      <c r="O59" s="38" t="s">
        <v>197</v>
      </c>
      <c r="P59" s="91" t="s">
        <v>198</v>
      </c>
      <c r="Q59" s="396"/>
      <c r="R59" s="397"/>
      <c r="S59" s="397"/>
      <c r="T59" s="398"/>
      <c r="U59" s="90"/>
      <c r="V59" s="164" t="s">
        <v>128</v>
      </c>
      <c r="W59" s="78" t="s">
        <v>207</v>
      </c>
      <c r="X59" s="38"/>
      <c r="Y59" s="56"/>
      <c r="Z59" s="90"/>
      <c r="AA59" s="38"/>
      <c r="AB59" s="38"/>
      <c r="AC59" s="38"/>
      <c r="AD59" s="56"/>
      <c r="AE59" s="90"/>
      <c r="AF59" s="114">
        <f>AV58*7500</f>
        <v>82500</v>
      </c>
      <c r="AG59" s="56" t="s">
        <v>252</v>
      </c>
      <c r="AH59" s="114"/>
      <c r="AI59" s="56"/>
      <c r="AJ59" s="367"/>
      <c r="AK59" s="315"/>
      <c r="AL59" s="315"/>
      <c r="AM59" s="308"/>
      <c r="AN59" s="109"/>
      <c r="AO59" s="110"/>
      <c r="AP59" s="110"/>
      <c r="AQ59" s="111"/>
      <c r="AR59" s="38"/>
      <c r="AU59" s="83"/>
      <c r="AV59" s="104">
        <f>AV56-AV58</f>
        <v>0</v>
      </c>
      <c r="AW59" s="40" t="s">
        <v>188</v>
      </c>
    </row>
    <row r="60" spans="1:49" ht="15.75" customHeight="1" x14ac:dyDescent="0.4">
      <c r="A60" s="38"/>
      <c r="B60" s="112" t="s">
        <v>128</v>
      </c>
      <c r="C60" s="118"/>
      <c r="D60" s="119"/>
      <c r="E60" s="119"/>
      <c r="F60" s="120"/>
      <c r="G60" s="158"/>
      <c r="H60" s="159"/>
      <c r="I60" s="159"/>
      <c r="J60" s="159"/>
      <c r="K60" s="159"/>
      <c r="L60" s="160"/>
      <c r="M60" s="97" t="str">
        <f>IF($S$24="✔","（翌月払いのため","")</f>
        <v>（翌月払いのため</v>
      </c>
      <c r="N60" s="98">
        <f>IF($S$24="✔",N59-1,"")</f>
        <v>11</v>
      </c>
      <c r="O60" s="97" t="str">
        <f>IF($S$24="✔","ヶ月）","")</f>
        <v>ヶ月）</v>
      </c>
      <c r="P60" s="99"/>
      <c r="Q60" s="399"/>
      <c r="R60" s="400"/>
      <c r="S60" s="400"/>
      <c r="T60" s="401"/>
      <c r="U60" s="70"/>
      <c r="V60" s="61"/>
      <c r="W60" s="61"/>
      <c r="X60" s="61"/>
      <c r="Y60" s="62"/>
      <c r="Z60" s="70"/>
      <c r="AA60" s="61"/>
      <c r="AB60" s="61"/>
      <c r="AC60" s="61"/>
      <c r="AD60" s="62"/>
      <c r="AE60" s="70"/>
      <c r="AF60" s="61"/>
      <c r="AG60" s="61"/>
      <c r="AH60" s="61"/>
      <c r="AI60" s="62"/>
      <c r="AJ60" s="202"/>
      <c r="AK60" s="203"/>
      <c r="AL60" s="203"/>
      <c r="AM60" s="205"/>
      <c r="AN60" s="124"/>
      <c r="AO60" s="125"/>
      <c r="AP60" s="125"/>
      <c r="AQ60" s="126"/>
      <c r="AR60" s="38"/>
    </row>
    <row r="61" spans="1:49" ht="14.25" customHeight="1" x14ac:dyDescent="0.4">
      <c r="A61" s="38"/>
      <c r="B61" s="213" t="s">
        <v>17</v>
      </c>
      <c r="C61" s="214"/>
      <c r="D61" s="214"/>
      <c r="E61" s="214"/>
      <c r="F61" s="204"/>
      <c r="G61" s="206"/>
      <c r="H61" s="207"/>
      <c r="I61" s="207"/>
      <c r="J61" s="207"/>
      <c r="K61" s="207"/>
      <c r="L61" s="208"/>
      <c r="M61" s="206"/>
      <c r="N61" s="207"/>
      <c r="O61" s="207"/>
      <c r="P61" s="208"/>
      <c r="Q61" s="206"/>
      <c r="R61" s="207"/>
      <c r="S61" s="207"/>
      <c r="T61" s="208"/>
      <c r="U61" s="217">
        <f>SUM(V38+V46+V54)</f>
        <v>390000</v>
      </c>
      <c r="V61" s="218"/>
      <c r="W61" s="218"/>
      <c r="X61" s="218"/>
      <c r="Y61" s="204" t="s">
        <v>8</v>
      </c>
      <c r="Z61" s="200">
        <f>SUM(AA38+AA46+AA54)</f>
        <v>390000</v>
      </c>
      <c r="AA61" s="201"/>
      <c r="AB61" s="201"/>
      <c r="AC61" s="201"/>
      <c r="AD61" s="204" t="s">
        <v>8</v>
      </c>
      <c r="AE61" s="206"/>
      <c r="AF61" s="207"/>
      <c r="AG61" s="207"/>
      <c r="AH61" s="207"/>
      <c r="AI61" s="208"/>
      <c r="AJ61" s="200">
        <f>SUM(AJ37:AL60)</f>
        <v>180000</v>
      </c>
      <c r="AK61" s="201"/>
      <c r="AL61" s="201"/>
      <c r="AM61" s="204" t="s">
        <v>8</v>
      </c>
      <c r="AN61" s="206"/>
      <c r="AO61" s="207"/>
      <c r="AP61" s="207"/>
      <c r="AQ61" s="208"/>
      <c r="AR61" s="38"/>
    </row>
    <row r="62" spans="1:49" ht="14.25" customHeight="1" x14ac:dyDescent="0.4">
      <c r="A62" s="38"/>
      <c r="B62" s="215"/>
      <c r="C62" s="216"/>
      <c r="D62" s="216"/>
      <c r="E62" s="216"/>
      <c r="F62" s="205"/>
      <c r="G62" s="209"/>
      <c r="H62" s="210"/>
      <c r="I62" s="210"/>
      <c r="J62" s="210"/>
      <c r="K62" s="210"/>
      <c r="L62" s="211"/>
      <c r="M62" s="209"/>
      <c r="N62" s="210"/>
      <c r="O62" s="210"/>
      <c r="P62" s="211"/>
      <c r="Q62" s="209"/>
      <c r="R62" s="210"/>
      <c r="S62" s="210"/>
      <c r="T62" s="211"/>
      <c r="U62" s="219"/>
      <c r="V62" s="220"/>
      <c r="W62" s="220"/>
      <c r="X62" s="220"/>
      <c r="Y62" s="205"/>
      <c r="Z62" s="202"/>
      <c r="AA62" s="203"/>
      <c r="AB62" s="203"/>
      <c r="AC62" s="203"/>
      <c r="AD62" s="205"/>
      <c r="AE62" s="209"/>
      <c r="AF62" s="210"/>
      <c r="AG62" s="210"/>
      <c r="AH62" s="210"/>
      <c r="AI62" s="211"/>
      <c r="AJ62" s="202"/>
      <c r="AK62" s="203"/>
      <c r="AL62" s="203"/>
      <c r="AM62" s="205"/>
      <c r="AN62" s="209"/>
      <c r="AO62" s="210"/>
      <c r="AP62" s="210"/>
      <c r="AQ62" s="211"/>
      <c r="AR62" s="38"/>
    </row>
    <row r="63" spans="1:49" ht="21" customHeight="1" x14ac:dyDescent="0.4">
      <c r="A63" s="38"/>
      <c r="B63" s="127" t="s">
        <v>208</v>
      </c>
      <c r="C63" s="80"/>
      <c r="D63" s="80"/>
      <c r="E63" s="80"/>
      <c r="F63" s="80"/>
      <c r="G63" s="80"/>
      <c r="H63" s="80"/>
      <c r="I63" s="80"/>
      <c r="J63" s="80"/>
      <c r="K63" s="80"/>
      <c r="L63" s="128"/>
      <c r="M63" s="38"/>
      <c r="N63" s="38"/>
      <c r="O63" s="38"/>
      <c r="P63" s="38"/>
      <c r="Q63" s="129"/>
      <c r="R63" s="128"/>
      <c r="S63" s="80"/>
      <c r="T63" s="80"/>
      <c r="U63" s="80"/>
      <c r="V63" s="80"/>
      <c r="W63" s="80"/>
      <c r="X63" s="80"/>
      <c r="Y63" s="80"/>
      <c r="Z63" s="80"/>
      <c r="AA63" s="80"/>
      <c r="AB63" s="80"/>
      <c r="AC63" s="80"/>
      <c r="AD63" s="80"/>
      <c r="AE63" s="80"/>
      <c r="AF63" s="80"/>
      <c r="AG63" s="80"/>
      <c r="AH63" s="80"/>
      <c r="AI63" s="80"/>
      <c r="AJ63" s="38"/>
      <c r="AK63" s="38"/>
      <c r="AL63" s="38"/>
      <c r="AM63" s="38"/>
      <c r="AN63" s="80"/>
      <c r="AO63" s="80"/>
      <c r="AP63" s="80"/>
      <c r="AQ63" s="80"/>
      <c r="AR63" s="38"/>
    </row>
    <row r="64" spans="1:49" ht="13.5" customHeight="1" x14ac:dyDescent="0.4">
      <c r="A64" s="38"/>
      <c r="B64" s="212" t="s">
        <v>236</v>
      </c>
      <c r="C64" s="212"/>
      <c r="D64" s="212"/>
      <c r="E64" s="212"/>
      <c r="F64" s="212"/>
      <c r="G64" s="212"/>
      <c r="H64" s="212"/>
      <c r="I64" s="212"/>
      <c r="J64" s="212"/>
      <c r="K64" s="212"/>
      <c r="L64" s="212"/>
      <c r="M64" s="212"/>
      <c r="N64" s="212"/>
      <c r="O64" s="212"/>
      <c r="P64" s="212"/>
      <c r="Q64" s="212"/>
      <c r="R64" s="212"/>
      <c r="S64" s="212"/>
      <c r="T64" s="212"/>
      <c r="U64" s="212"/>
      <c r="V64" s="212"/>
      <c r="W64" s="212"/>
      <c r="X64" s="212"/>
      <c r="Y64" s="212"/>
      <c r="Z64" s="212"/>
      <c r="AA64" s="212"/>
      <c r="AB64" s="212"/>
      <c r="AC64" s="212"/>
      <c r="AD64" s="212"/>
      <c r="AE64" s="212"/>
      <c r="AF64" s="212"/>
      <c r="AG64" s="212"/>
      <c r="AH64" s="212"/>
      <c r="AI64" s="212"/>
      <c r="AJ64" s="212"/>
      <c r="AK64" s="212"/>
      <c r="AL64" s="212"/>
      <c r="AM64" s="212"/>
      <c r="AN64" s="212"/>
      <c r="AO64" s="212"/>
      <c r="AP64" s="212"/>
      <c r="AQ64" s="212"/>
      <c r="AR64" s="38"/>
    </row>
    <row r="65" spans="1:44" ht="15" customHeight="1" x14ac:dyDescent="0.4">
      <c r="A65" s="38"/>
      <c r="B65" s="212"/>
      <c r="C65" s="212"/>
      <c r="D65" s="212"/>
      <c r="E65" s="212"/>
      <c r="F65" s="212"/>
      <c r="G65" s="212"/>
      <c r="H65" s="212"/>
      <c r="I65" s="212"/>
      <c r="J65" s="212"/>
      <c r="K65" s="212"/>
      <c r="L65" s="212"/>
      <c r="M65" s="212"/>
      <c r="N65" s="212"/>
      <c r="O65" s="212"/>
      <c r="P65" s="212"/>
      <c r="Q65" s="212"/>
      <c r="R65" s="212"/>
      <c r="S65" s="212"/>
      <c r="T65" s="212"/>
      <c r="U65" s="212"/>
      <c r="V65" s="212"/>
      <c r="W65" s="212"/>
      <c r="X65" s="212"/>
      <c r="Y65" s="212"/>
      <c r="Z65" s="212"/>
      <c r="AA65" s="212"/>
      <c r="AB65" s="212"/>
      <c r="AC65" s="212"/>
      <c r="AD65" s="212"/>
      <c r="AE65" s="212"/>
      <c r="AF65" s="212"/>
      <c r="AG65" s="212"/>
      <c r="AH65" s="212"/>
      <c r="AI65" s="212"/>
      <c r="AJ65" s="212"/>
      <c r="AK65" s="212"/>
      <c r="AL65" s="212"/>
      <c r="AM65" s="212"/>
      <c r="AN65" s="212"/>
      <c r="AO65" s="212"/>
      <c r="AP65" s="212"/>
      <c r="AQ65" s="212"/>
      <c r="AR65" s="38"/>
    </row>
    <row r="66" spans="1:44" ht="15" customHeight="1" x14ac:dyDescent="0.4">
      <c r="A66" s="38"/>
      <c r="B66" s="212"/>
      <c r="C66" s="212"/>
      <c r="D66" s="212"/>
      <c r="E66" s="212"/>
      <c r="F66" s="212"/>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c r="AE66" s="212"/>
      <c r="AF66" s="212"/>
      <c r="AG66" s="212"/>
      <c r="AH66" s="212"/>
      <c r="AI66" s="212"/>
      <c r="AJ66" s="212"/>
      <c r="AK66" s="212"/>
      <c r="AL66" s="212"/>
      <c r="AM66" s="212"/>
      <c r="AN66" s="212"/>
      <c r="AO66" s="212"/>
      <c r="AP66" s="212"/>
      <c r="AQ66" s="212"/>
      <c r="AR66" s="38"/>
    </row>
    <row r="67" spans="1:44" ht="15" customHeight="1" x14ac:dyDescent="0.4">
      <c r="A67" s="38"/>
      <c r="B67" s="212"/>
      <c r="C67" s="212"/>
      <c r="D67" s="212"/>
      <c r="E67" s="212"/>
      <c r="F67" s="212"/>
      <c r="G67" s="212"/>
      <c r="H67" s="212"/>
      <c r="I67" s="212"/>
      <c r="J67" s="212"/>
      <c r="K67" s="212"/>
      <c r="L67" s="212"/>
      <c r="M67" s="212"/>
      <c r="N67" s="212"/>
      <c r="O67" s="212"/>
      <c r="P67" s="212"/>
      <c r="Q67" s="212"/>
      <c r="R67" s="212"/>
      <c r="S67" s="212"/>
      <c r="T67" s="212"/>
      <c r="U67" s="212"/>
      <c r="V67" s="212"/>
      <c r="W67" s="212"/>
      <c r="X67" s="212"/>
      <c r="Y67" s="212"/>
      <c r="Z67" s="212"/>
      <c r="AA67" s="212"/>
      <c r="AB67" s="212"/>
      <c r="AC67" s="212"/>
      <c r="AD67" s="212"/>
      <c r="AE67" s="212"/>
      <c r="AF67" s="212"/>
      <c r="AG67" s="212"/>
      <c r="AH67" s="212"/>
      <c r="AI67" s="212"/>
      <c r="AJ67" s="212"/>
      <c r="AK67" s="212"/>
      <c r="AL67" s="212"/>
      <c r="AM67" s="212"/>
      <c r="AN67" s="212"/>
      <c r="AO67" s="212"/>
      <c r="AP67" s="212"/>
      <c r="AQ67" s="212"/>
      <c r="AR67" s="38"/>
    </row>
  </sheetData>
  <mergeCells count="147">
    <mergeCell ref="M3:AH3"/>
    <mergeCell ref="AI3:AQ3"/>
    <mergeCell ref="B5:B6"/>
    <mergeCell ref="C5:C6"/>
    <mergeCell ref="D5:L6"/>
    <mergeCell ref="B9:B11"/>
    <mergeCell ref="C9:C11"/>
    <mergeCell ref="D9:L11"/>
    <mergeCell ref="AC9:AC11"/>
    <mergeCell ref="AD9:AL11"/>
    <mergeCell ref="AM9:AM11"/>
    <mergeCell ref="P10:Q10"/>
    <mergeCell ref="P11:Q11"/>
    <mergeCell ref="B14:B16"/>
    <mergeCell ref="C14:C16"/>
    <mergeCell ref="D14:L16"/>
    <mergeCell ref="AC14:AC16"/>
    <mergeCell ref="AD14:AL16"/>
    <mergeCell ref="AM14:AM16"/>
    <mergeCell ref="P15:Q15"/>
    <mergeCell ref="U24:W25"/>
    <mergeCell ref="X24:AQ25"/>
    <mergeCell ref="M25:T25"/>
    <mergeCell ref="P16:Q16"/>
    <mergeCell ref="B21:H21"/>
    <mergeCell ref="I21:T21"/>
    <mergeCell ref="U21:AQ21"/>
    <mergeCell ref="B22:H25"/>
    <mergeCell ref="I22:L22"/>
    <mergeCell ref="M22:T22"/>
    <mergeCell ref="U22:W23"/>
    <mergeCell ref="X22:AQ23"/>
    <mergeCell ref="I23:L23"/>
    <mergeCell ref="B33:B36"/>
    <mergeCell ref="C33:F36"/>
    <mergeCell ref="G33:L36"/>
    <mergeCell ref="M33:P36"/>
    <mergeCell ref="Q33:T34"/>
    <mergeCell ref="M23:T23"/>
    <mergeCell ref="I24:L24"/>
    <mergeCell ref="M24:Q24"/>
    <mergeCell ref="S24:T24"/>
    <mergeCell ref="U33:AD33"/>
    <mergeCell ref="AE33:AI36"/>
    <mergeCell ref="AN33:AQ34"/>
    <mergeCell ref="Q35:T36"/>
    <mergeCell ref="U35:Y36"/>
    <mergeCell ref="Z35:AD36"/>
    <mergeCell ref="AJ35:AM36"/>
    <mergeCell ref="AN35:AQ36"/>
    <mergeCell ref="F32:K32"/>
    <mergeCell ref="M32:Q32"/>
    <mergeCell ref="B37:B40"/>
    <mergeCell ref="C37:F42"/>
    <mergeCell ref="G37:L37"/>
    <mergeCell ref="Q37:T39"/>
    <mergeCell ref="U37:Y37"/>
    <mergeCell ref="AJ37:AL44"/>
    <mergeCell ref="B41:B43"/>
    <mergeCell ref="C43:D43"/>
    <mergeCell ref="E43:F43"/>
    <mergeCell ref="AN39:AQ40"/>
    <mergeCell ref="G40:L42"/>
    <mergeCell ref="M40:P42"/>
    <mergeCell ref="Q40:T44"/>
    <mergeCell ref="X40:Y40"/>
    <mergeCell ref="AC40:AD40"/>
    <mergeCell ref="AF40:AH40"/>
    <mergeCell ref="G43:L43"/>
    <mergeCell ref="W43:Y43"/>
    <mergeCell ref="AM37:AM44"/>
    <mergeCell ref="AN37:AQ38"/>
    <mergeCell ref="G38:L38"/>
    <mergeCell ref="V38:X38"/>
    <mergeCell ref="AA38:AC38"/>
    <mergeCell ref="AF38:AH38"/>
    <mergeCell ref="V39:W39"/>
    <mergeCell ref="X39:Y39"/>
    <mergeCell ref="AA39:AB39"/>
    <mergeCell ref="AC39:AD39"/>
    <mergeCell ref="B45:B48"/>
    <mergeCell ref="C45:F50"/>
    <mergeCell ref="G45:L45"/>
    <mergeCell ref="Q45:T47"/>
    <mergeCell ref="U45:Y45"/>
    <mergeCell ref="AJ45:AL52"/>
    <mergeCell ref="B49:B51"/>
    <mergeCell ref="C51:D51"/>
    <mergeCell ref="E51:F51"/>
    <mergeCell ref="AN47:AQ48"/>
    <mergeCell ref="G48:L50"/>
    <mergeCell ref="M48:P50"/>
    <mergeCell ref="Q48:T52"/>
    <mergeCell ref="X48:Y48"/>
    <mergeCell ref="AC48:AD48"/>
    <mergeCell ref="AF48:AH48"/>
    <mergeCell ref="G51:L51"/>
    <mergeCell ref="AM45:AM52"/>
    <mergeCell ref="AN45:AQ46"/>
    <mergeCell ref="G46:L46"/>
    <mergeCell ref="V46:X46"/>
    <mergeCell ref="AA46:AC46"/>
    <mergeCell ref="AF46:AH46"/>
    <mergeCell ref="V47:W47"/>
    <mergeCell ref="X47:Y47"/>
    <mergeCell ref="AA47:AB47"/>
    <mergeCell ref="AC47:AD47"/>
    <mergeCell ref="B53:B56"/>
    <mergeCell ref="C53:F58"/>
    <mergeCell ref="G53:L53"/>
    <mergeCell ref="Q53:T55"/>
    <mergeCell ref="U53:Y53"/>
    <mergeCell ref="AJ53:AL60"/>
    <mergeCell ref="B57:B59"/>
    <mergeCell ref="C59:D59"/>
    <mergeCell ref="E59:F59"/>
    <mergeCell ref="AN55:AQ56"/>
    <mergeCell ref="G56:L58"/>
    <mergeCell ref="M56:P58"/>
    <mergeCell ref="Q56:T60"/>
    <mergeCell ref="X56:Y56"/>
    <mergeCell ref="AC56:AD56"/>
    <mergeCell ref="AF56:AH56"/>
    <mergeCell ref="G59:L59"/>
    <mergeCell ref="AM53:AM60"/>
    <mergeCell ref="AN53:AQ54"/>
    <mergeCell ref="G54:L54"/>
    <mergeCell ref="V54:X54"/>
    <mergeCell ref="AA54:AC54"/>
    <mergeCell ref="AF54:AH54"/>
    <mergeCell ref="V55:W55"/>
    <mergeCell ref="X55:Y55"/>
    <mergeCell ref="AA55:AB55"/>
    <mergeCell ref="AC55:AD55"/>
    <mergeCell ref="B64:AQ67"/>
    <mergeCell ref="Z61:AC62"/>
    <mergeCell ref="AD61:AD62"/>
    <mergeCell ref="AE61:AI62"/>
    <mergeCell ref="AJ61:AL62"/>
    <mergeCell ref="AM61:AM62"/>
    <mergeCell ref="AN61:AQ62"/>
    <mergeCell ref="B61:F62"/>
    <mergeCell ref="G61:L62"/>
    <mergeCell ref="M61:P62"/>
    <mergeCell ref="Q61:T62"/>
    <mergeCell ref="U61:X62"/>
    <mergeCell ref="Y61:Y62"/>
  </mergeCells>
  <phoneticPr fontId="1"/>
  <dataValidations count="2">
    <dataValidation type="list" allowBlank="1" showInputMessage="1" showErrorMessage="1" sqref="B44 B52 B60 S24:T24 O5:O6 V43 V51 V59" xr:uid="{A0882300-F8CE-4B10-A4D8-A340138E2BEF}">
      <formula1>"✔,　"</formula1>
    </dataValidation>
    <dataValidation type="list" allowBlank="1" showInputMessage="1" showErrorMessage="1" errorTitle="入力確認" error="リストから選択してください。" sqref="C5:C6 C9:C11 C14:C16" xr:uid="{30CEF353-C191-4FE3-B720-F40DF89440E1}">
      <formula1>"✔,　"</formula1>
    </dataValidation>
  </dataValidations>
  <printOptions horizontalCentered="1"/>
  <pageMargins left="0.23622047244094491" right="0.23622047244094491" top="0.65" bottom="0.21" header="0.17" footer="0.17"/>
  <pageSetup paperSize="9" scale="69" fitToHeight="0" orientation="landscape" r:id="rId1"/>
  <rowBreaks count="1" manualBreakCount="1">
    <brk id="31" max="4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7202E-A814-48B0-8826-8CA761278D59}">
  <sheetPr>
    <tabColor theme="1"/>
  </sheetPr>
  <dimension ref="A1"/>
  <sheetViews>
    <sheetView workbookViewId="0">
      <selection activeCell="S24" sqref="S24"/>
    </sheetView>
  </sheetViews>
  <sheetFormatPr defaultRowHeight="18.75" x14ac:dyDescent="0.4"/>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063C-CD8B-4DC8-920C-48E3E6B320CB}">
  <sheetPr>
    <tabColor theme="7" tint="0.79998168889431442"/>
    <pageSetUpPr fitToPage="1"/>
  </sheetPr>
  <dimension ref="A1:J36"/>
  <sheetViews>
    <sheetView zoomScaleNormal="100" workbookViewId="0">
      <selection activeCell="C12" sqref="C12"/>
    </sheetView>
  </sheetViews>
  <sheetFormatPr defaultColWidth="9" defaultRowHeight="13.5" x14ac:dyDescent="0.4"/>
  <cols>
    <col min="1" max="1" width="17.625" style="40" customWidth="1"/>
    <col min="2" max="2" width="3.375" style="40" customWidth="1"/>
    <col min="3" max="3" width="14.375" style="40" customWidth="1"/>
    <col min="4" max="4" width="7.125" style="40" customWidth="1"/>
    <col min="5" max="5" width="9" style="40"/>
    <col min="6" max="6" width="1.875" style="40" customWidth="1"/>
    <col min="7" max="8" width="9" style="40"/>
    <col min="9" max="9" width="7.375" style="40" customWidth="1"/>
    <col min="10" max="10" width="0" style="40" hidden="1" customWidth="1"/>
    <col min="11" max="16384" width="9" style="40"/>
  </cols>
  <sheetData>
    <row r="1" spans="1:10" x14ac:dyDescent="0.4">
      <c r="A1" s="40" t="s">
        <v>283</v>
      </c>
      <c r="I1" s="83"/>
    </row>
    <row r="3" spans="1:10" x14ac:dyDescent="0.4">
      <c r="J3" s="40">
        <f>IF(G4="年月日",0,IF(G4="",0,1))</f>
        <v>0</v>
      </c>
    </row>
    <row r="4" spans="1:10" x14ac:dyDescent="0.4">
      <c r="G4" s="481" t="s">
        <v>48</v>
      </c>
      <c r="H4" s="481"/>
      <c r="I4" s="481"/>
      <c r="J4" s="40">
        <f>IF(C28="",0,1)</f>
        <v>0</v>
      </c>
    </row>
    <row r="5" spans="1:10" x14ac:dyDescent="0.4">
      <c r="A5" s="40" t="s">
        <v>6</v>
      </c>
      <c r="J5" s="170">
        <f>SUBTOTAL(6,J3:J4)</f>
        <v>0</v>
      </c>
    </row>
    <row r="6" spans="1:10" x14ac:dyDescent="0.4">
      <c r="A6" s="40" t="s">
        <v>253</v>
      </c>
    </row>
    <row r="8" spans="1:10" x14ac:dyDescent="0.4">
      <c r="F8" s="83" t="s">
        <v>10</v>
      </c>
      <c r="G8" s="168"/>
    </row>
    <row r="9" spans="1:10" ht="27" customHeight="1" x14ac:dyDescent="0.4">
      <c r="D9" s="196" t="s">
        <v>25</v>
      </c>
      <c r="E9" s="196"/>
      <c r="F9" s="169"/>
      <c r="G9" s="198"/>
      <c r="H9" s="198"/>
      <c r="I9" s="198"/>
    </row>
    <row r="10" spans="1:10" ht="13.5" customHeight="1" x14ac:dyDescent="0.4">
      <c r="D10" s="194" t="s">
        <v>26</v>
      </c>
      <c r="E10" s="194"/>
      <c r="F10" s="169"/>
      <c r="G10" s="192"/>
      <c r="H10" s="192"/>
      <c r="I10" s="192"/>
    </row>
    <row r="11" spans="1:10" x14ac:dyDescent="0.4">
      <c r="D11" s="194" t="s">
        <v>1</v>
      </c>
      <c r="E11" s="194"/>
      <c r="F11" s="169"/>
      <c r="G11" s="192"/>
      <c r="H11" s="192"/>
      <c r="I11" s="192"/>
    </row>
    <row r="12" spans="1:10" x14ac:dyDescent="0.4">
      <c r="E12" s="169"/>
      <c r="F12" s="169"/>
    </row>
    <row r="13" spans="1:10" x14ac:dyDescent="0.4">
      <c r="D13" s="194" t="s">
        <v>24</v>
      </c>
      <c r="E13" s="194"/>
      <c r="F13" s="169"/>
      <c r="G13" s="198"/>
      <c r="H13" s="198"/>
      <c r="I13" s="198"/>
    </row>
    <row r="14" spans="1:10" x14ac:dyDescent="0.4">
      <c r="D14" s="194" t="s">
        <v>2</v>
      </c>
      <c r="E14" s="194"/>
      <c r="F14" s="169"/>
      <c r="G14" s="198"/>
      <c r="H14" s="198"/>
      <c r="I14" s="198"/>
    </row>
    <row r="15" spans="1:10" x14ac:dyDescent="0.4">
      <c r="D15" s="194" t="s">
        <v>3</v>
      </c>
      <c r="E15" s="194"/>
      <c r="F15" s="169"/>
      <c r="G15" s="198"/>
      <c r="H15" s="198"/>
      <c r="I15" s="198"/>
    </row>
    <row r="16" spans="1:10" x14ac:dyDescent="0.4">
      <c r="E16" s="169"/>
      <c r="F16" s="169"/>
    </row>
    <row r="17" spans="1:9" x14ac:dyDescent="0.4">
      <c r="E17" s="169"/>
      <c r="F17" s="169"/>
    </row>
    <row r="19" spans="1:9" ht="29.25" customHeight="1" x14ac:dyDescent="0.4">
      <c r="A19" s="474" t="s">
        <v>298</v>
      </c>
      <c r="B19" s="475"/>
      <c r="C19" s="475"/>
      <c r="D19" s="475"/>
      <c r="E19" s="475"/>
      <c r="F19" s="475"/>
      <c r="G19" s="475"/>
      <c r="H19" s="475"/>
      <c r="I19" s="475"/>
    </row>
    <row r="20" spans="1:9" x14ac:dyDescent="0.4">
      <c r="A20" s="171"/>
      <c r="B20" s="171"/>
      <c r="C20" s="171"/>
      <c r="D20" s="171"/>
      <c r="E20" s="171"/>
      <c r="F20" s="171"/>
      <c r="G20" s="171"/>
      <c r="H20" s="171"/>
      <c r="I20" s="171"/>
    </row>
    <row r="22" spans="1:9" ht="45" customHeight="1" x14ac:dyDescent="0.4">
      <c r="A22" s="476" t="s">
        <v>282</v>
      </c>
      <c r="B22" s="477"/>
      <c r="C22" s="477"/>
      <c r="D22" s="477"/>
      <c r="E22" s="477"/>
      <c r="F22" s="477"/>
      <c r="G22" s="477"/>
      <c r="H22" s="477"/>
      <c r="I22" s="477"/>
    </row>
    <row r="23" spans="1:9" ht="13.5" customHeight="1" x14ac:dyDescent="0.4">
      <c r="A23" s="172"/>
      <c r="B23" s="173"/>
      <c r="C23" s="173"/>
      <c r="D23" s="173"/>
      <c r="E23" s="173"/>
      <c r="F23" s="173"/>
      <c r="G23" s="173"/>
      <c r="H23" s="173"/>
      <c r="I23" s="173"/>
    </row>
    <row r="25" spans="1:9" x14ac:dyDescent="0.4">
      <c r="A25" s="190" t="s">
        <v>4</v>
      </c>
      <c r="B25" s="190"/>
      <c r="C25" s="190"/>
      <c r="D25" s="190"/>
      <c r="E25" s="190"/>
      <c r="F25" s="190"/>
      <c r="G25" s="190"/>
      <c r="H25" s="190"/>
      <c r="I25" s="190"/>
    </row>
    <row r="26" spans="1:9" x14ac:dyDescent="0.4">
      <c r="A26" s="171"/>
      <c r="B26" s="171"/>
      <c r="C26" s="171"/>
      <c r="D26" s="171"/>
      <c r="E26" s="171"/>
      <c r="F26" s="171"/>
      <c r="G26" s="171"/>
      <c r="H26" s="171"/>
      <c r="I26" s="171"/>
    </row>
    <row r="28" spans="1:9" ht="18.75" customHeight="1" x14ac:dyDescent="0.4">
      <c r="A28" s="177" t="s">
        <v>267</v>
      </c>
      <c r="C28" s="478"/>
      <c r="D28" s="478"/>
      <c r="E28" s="478"/>
      <c r="F28" s="478"/>
      <c r="G28" s="478"/>
      <c r="H28" s="478"/>
      <c r="I28" s="478"/>
    </row>
    <row r="31" spans="1:9" ht="48.75" customHeight="1" x14ac:dyDescent="0.4">
      <c r="A31" s="40" t="s">
        <v>268</v>
      </c>
      <c r="C31" s="479"/>
      <c r="D31" s="480"/>
      <c r="E31" s="480"/>
      <c r="F31" s="480"/>
      <c r="G31" s="480"/>
      <c r="H31" s="480"/>
      <c r="I31" s="480"/>
    </row>
    <row r="34" spans="1:1" x14ac:dyDescent="0.4">
      <c r="A34" s="40" t="s">
        <v>5</v>
      </c>
    </row>
    <row r="36" spans="1:1" x14ac:dyDescent="0.4">
      <c r="A36" s="40" t="s">
        <v>263</v>
      </c>
    </row>
  </sheetData>
  <mergeCells count="18">
    <mergeCell ref="D11:E11"/>
    <mergeCell ref="G11:I11"/>
    <mergeCell ref="G4:I4"/>
    <mergeCell ref="D9:E9"/>
    <mergeCell ref="G9:I9"/>
    <mergeCell ref="D10:E10"/>
    <mergeCell ref="G10:I10"/>
    <mergeCell ref="D13:E13"/>
    <mergeCell ref="G13:I13"/>
    <mergeCell ref="D14:E14"/>
    <mergeCell ref="G14:I14"/>
    <mergeCell ref="D15:E15"/>
    <mergeCell ref="G15:I15"/>
    <mergeCell ref="A19:I19"/>
    <mergeCell ref="A22:I22"/>
    <mergeCell ref="A25:I25"/>
    <mergeCell ref="C28:I28"/>
    <mergeCell ref="C31:I31"/>
  </mergeCells>
  <phoneticPr fontId="1"/>
  <conditionalFormatting sqref="A1:I30 A31:C31 A32:I36">
    <cfRule type="expression" dxfId="9" priority="1">
      <formula>_xlfn.ISFORMULA(A1)</formula>
    </cfRule>
  </conditionalFormatting>
  <dataValidations count="1">
    <dataValidation imeMode="disabled" allowBlank="1" showInputMessage="1" showErrorMessage="1" sqref="G8 G15:I15" xr:uid="{C4847634-CEB1-40D3-B74E-9DFE26B3DC77}"/>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提出前チェックシート</vt:lpstr>
      <vt:lpstr>データシート</vt:lpstr>
      <vt:lpstr>交付申請</vt:lpstr>
      <vt:lpstr>様式１（交付申請書）</vt:lpstr>
      <vt:lpstr>様式１別紙1（事業計画書（当初））</vt:lpstr>
      <vt:lpstr>(記入例)当月払いの場合</vt:lpstr>
      <vt:lpstr>(記入例)翌月払いの場合</vt:lpstr>
      <vt:lpstr>事前申請</vt:lpstr>
      <vt:lpstr>様式２事前着手申請書</vt:lpstr>
      <vt:lpstr>③申請の変更</vt:lpstr>
      <vt:lpstr>様式３（変更承認申請書）</vt:lpstr>
      <vt:lpstr>様式３別紙１（事業計画書（変更））</vt:lpstr>
      <vt:lpstr>④事業廃止</vt:lpstr>
      <vt:lpstr>様式４（中止廃止承認申請書）</vt:lpstr>
      <vt:lpstr>⑤実績報告</vt:lpstr>
      <vt:lpstr>様式５　実績報告書</vt:lpstr>
      <vt:lpstr>様式５別紙１（実績報告書）</vt:lpstr>
      <vt:lpstr>⑥交付請求</vt:lpstr>
      <vt:lpstr>様式6（交付請求書）</vt:lpstr>
      <vt:lpstr>リスト</vt:lpstr>
      <vt:lpstr>'様式１（交付申請書）'!_Hlk156816574</vt:lpstr>
      <vt:lpstr>'様式３（変更承認申請書）'!_Hlk156816574</vt:lpstr>
      <vt:lpstr>'様式４（中止廃止承認申請書）'!_Hlk156816574</vt:lpstr>
      <vt:lpstr>'様式6（交付請求書）'!_Hlk156816574</vt:lpstr>
      <vt:lpstr>'(記入例)当月払いの場合'!Print_Area</vt:lpstr>
      <vt:lpstr>'(記入例)翌月払いの場合'!Print_Area</vt:lpstr>
      <vt:lpstr>提出前チェックシート!Print_Area</vt:lpstr>
      <vt:lpstr>'様式１（交付申請書）'!Print_Area</vt:lpstr>
      <vt:lpstr>'様式１別紙1（事業計画書（当初））'!Print_Area</vt:lpstr>
      <vt:lpstr>様式２事前着手申請書!Print_Area</vt:lpstr>
      <vt:lpstr>'様式３（変更承認申請書）'!Print_Area</vt:lpstr>
      <vt:lpstr>'様式３別紙１（事業計画書（変更））'!Print_Area</vt:lpstr>
      <vt:lpstr>'様式４（中止廃止承認申請書）'!Print_Area</vt:lpstr>
      <vt:lpstr>'様式５別紙１（実績報告書）'!Print_Area</vt:lpstr>
      <vt:lpstr>'様式6（交付請求書）'!Print_Area</vt:lpstr>
      <vt:lpstr>'(記入例)当月払いの場合'!Print_Titles</vt:lpstr>
      <vt:lpstr>'(記入例)翌月払いの場合'!Print_Titles</vt:lpstr>
      <vt:lpstr>'様式１別紙1（事業計画書（当初））'!Print_Titles</vt:lpstr>
      <vt:lpstr>'様式３別紙１（事業計画書（変更））'!Print_Titles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佐藤 寛哲</cp:lastModifiedBy>
  <cp:lastPrinted>2025-08-19T01:51:01Z</cp:lastPrinted>
  <dcterms:created xsi:type="dcterms:W3CDTF">2024-01-17T06:10:32Z</dcterms:created>
  <dcterms:modified xsi:type="dcterms:W3CDTF">2025-08-19T07:15:47Z</dcterms:modified>
</cp:coreProperties>
</file>