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orca2\plaza_area\事業フォルダ\00 R7年度\01 総務企画部\02 情報企画課\6.若年層等確保・定着支援事業\要領（確定）版\【県制度】実施要領案\HP掲載用\"/>
    </mc:Choice>
  </mc:AlternateContent>
  <xr:revisionPtr revIDLastSave="0" documentId="13_ncr:1_{3E023320-5F34-4208-B186-3C0A16BD9237}" xr6:coauthVersionLast="47" xr6:coauthVersionMax="47" xr10:uidLastSave="{00000000-0000-0000-0000-000000000000}"/>
  <bookViews>
    <workbookView xWindow="-120" yWindow="-120" windowWidth="29040" windowHeight="15720" tabRatio="876" activeTab="5" xr2:uid="{A1D4EDFC-18A5-4904-A913-75EB3479E4BD}"/>
  </bookViews>
  <sheets>
    <sheet name="提出前チェックシート" sheetId="15" r:id="rId1"/>
    <sheet name="データシート" sheetId="16" state="hidden" r:id="rId2"/>
    <sheet name="①交付申請" sheetId="22" r:id="rId3"/>
    <sheet name="様式１（交付申請書）" sheetId="3" r:id="rId4"/>
    <sheet name="様式１別紙１（補助対象中小企業等確認書）" sheetId="7" r:id="rId5"/>
    <sheet name="様式１別紙２（事業計画書（当初））" sheetId="18" r:id="rId6"/>
    <sheet name="(記入例)当月払いの場合" sheetId="19" r:id="rId7"/>
    <sheet name="(記入例)翌月払いの場合" sheetId="20" r:id="rId8"/>
    <sheet name="様式１別紙３（誓約書）" sheetId="10" r:id="rId9"/>
    <sheet name="様式１別紙４（三方よし宣言書）" sheetId="35" r:id="rId10"/>
    <sheet name="（記入例）三方よし宣言書" sheetId="43" r:id="rId11"/>
    <sheet name="②事前着手" sheetId="41" r:id="rId12"/>
    <sheet name="様式２事前着手申請" sheetId="40" r:id="rId13"/>
    <sheet name="③申請の変更" sheetId="23" r:id="rId14"/>
    <sheet name="様式３（事業計画変更申請書）" sheetId="5" r:id="rId15"/>
    <sheet name="様式３別紙１（事業計画書（変更））" sheetId="21" r:id="rId16"/>
    <sheet name="④事業廃止" sheetId="25" r:id="rId17"/>
    <sheet name="様式４（廃止承認申請書）" sheetId="6" r:id="rId18"/>
    <sheet name="⑤実績報告" sheetId="26" r:id="rId19"/>
    <sheet name="様式５（実績報告書）" sheetId="39" r:id="rId20"/>
    <sheet name="様式５別紙1（実績報告書）" sheetId="42" r:id="rId21"/>
    <sheet name="⑥交付請求" sheetId="30" r:id="rId22"/>
    <sheet name="様式6（交付請求書）" sheetId="4" r:id="rId23"/>
    <sheet name="リスト" sheetId="14" state="hidden" r:id="rId24"/>
  </sheets>
  <definedNames>
    <definedName name="_Hlk156816574" localSheetId="0">提出前チェックシート!#REF!</definedName>
    <definedName name="_Hlk156816574" localSheetId="3">'様式１（交付申請書）'!$A$19</definedName>
    <definedName name="_Hlk156816574" localSheetId="4">'様式１別紙１（補助対象中小企業等確認書）'!#REF!</definedName>
    <definedName name="_Hlk156816574" localSheetId="8">'様式１別紙３（誓約書）'!#REF!</definedName>
    <definedName name="_Hlk156816574" localSheetId="9">'様式１別紙４（三方よし宣言書）'!#REF!</definedName>
    <definedName name="_Hlk156816574" localSheetId="14">'様式３（事業計画変更申請書）'!$A$19</definedName>
    <definedName name="_Hlk156816574" localSheetId="17">'様式４（廃止承認申請書）'!$A$19</definedName>
    <definedName name="_Hlk156816574" localSheetId="22">'様式6（交付請求書）'!$A$19</definedName>
    <definedName name="_xlnm.Print_Area" localSheetId="6">'(記入例)当月払いの場合'!$A$1:$AS$62</definedName>
    <definedName name="_xlnm.Print_Area" localSheetId="7">'(記入例)翌月払いの場合'!$A$1:$AS$62</definedName>
    <definedName name="_xlnm.Print_Area" localSheetId="0">提出前チェックシート!$A$1:$C$35</definedName>
    <definedName name="_xlnm.Print_Area" localSheetId="3">'様式１（交付申請書）'!$A$1:$J$44</definedName>
    <definedName name="_xlnm.Print_Area" localSheetId="4">'様式１別紙１（補助対象中小企業等確認書）'!$A$1:$I$40</definedName>
    <definedName name="_xlnm.Print_Area" localSheetId="5">'様式１別紙２（事業計画書（当初））'!$A$1:$AS$64</definedName>
    <definedName name="_xlnm.Print_Area" localSheetId="8">'様式１別紙３（誓約書）'!$A$1:$H$26</definedName>
    <definedName name="_xlnm.Print_Area" localSheetId="9">'様式１別紙４（三方よし宣言書）'!$A$1:$H$47</definedName>
    <definedName name="_xlnm.Print_Area" localSheetId="12">様式２事前着手申請!$A$1:$K$38</definedName>
    <definedName name="_xlnm.Print_Area" localSheetId="14">'様式３（事業計画変更申請書）'!$A$1:$I$36</definedName>
    <definedName name="_xlnm.Print_Area" localSheetId="15">'様式３別紙１（事業計画書（変更））'!$A$1:$AS$62</definedName>
    <definedName name="_xlnm.Print_Area" localSheetId="17">'様式４（廃止承認申請書）'!$A$1:$J$28</definedName>
    <definedName name="_xlnm.Print_Area" localSheetId="19">'様式５（実績報告書）'!$A$1:$I$37</definedName>
    <definedName name="_xlnm.Print_Area" localSheetId="22">'様式6（交付請求書）'!$A$1:$I$39</definedName>
    <definedName name="_xlnm.Print_Titles" localSheetId="6">'(記入例)当月払いの場合'!$28:$31</definedName>
    <definedName name="_xlnm.Print_Titles" localSheetId="7">'(記入例)翌月払いの場合'!$28:$31</definedName>
    <definedName name="_xlnm.Print_Titles" localSheetId="5">'様式１別紙２（事業計画書（当初））'!$30:$33</definedName>
    <definedName name="_xlnm.Print_Titles" localSheetId="15">'様式３別紙１（事業計画書（変更））'!$28:$31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51" i="18" l="1"/>
  <c r="AF43" i="18"/>
  <c r="AF35" i="18"/>
  <c r="O55" i="42"/>
  <c r="N55" i="42"/>
  <c r="M55" i="42"/>
  <c r="N54" i="42"/>
  <c r="O50" i="42"/>
  <c r="N50" i="42"/>
  <c r="M50" i="42"/>
  <c r="AA49" i="42"/>
  <c r="AF51" i="42" s="1"/>
  <c r="V49" i="42"/>
  <c r="AF49" i="42" s="1"/>
  <c r="N49" i="42"/>
  <c r="AV49" i="42" s="1"/>
  <c r="O47" i="42"/>
  <c r="N47" i="42"/>
  <c r="M47" i="42"/>
  <c r="N46" i="42"/>
  <c r="O42" i="42"/>
  <c r="N42" i="42"/>
  <c r="M42" i="42"/>
  <c r="AA41" i="42"/>
  <c r="AF43" i="42" s="1"/>
  <c r="V41" i="42"/>
  <c r="AF41" i="42" s="1"/>
  <c r="N41" i="42"/>
  <c r="O39" i="42"/>
  <c r="N39" i="42"/>
  <c r="M39" i="42"/>
  <c r="N38" i="42"/>
  <c r="AV34" i="42" s="1"/>
  <c r="O34" i="42"/>
  <c r="N34" i="42"/>
  <c r="M34" i="42"/>
  <c r="AA33" i="42"/>
  <c r="V33" i="42"/>
  <c r="AB29" i="42"/>
  <c r="Y29" i="42"/>
  <c r="W29" i="42"/>
  <c r="AS1" i="42"/>
  <c r="AS33" i="42" s="1"/>
  <c r="J4" i="40"/>
  <c r="J3" i="40"/>
  <c r="J5" i="40" s="1"/>
  <c r="AV33" i="42" l="1"/>
  <c r="AV41" i="42"/>
  <c r="Z56" i="42"/>
  <c r="U56" i="42"/>
  <c r="AF33" i="42"/>
  <c r="AV35" i="42"/>
  <c r="AV36" i="42" s="1"/>
  <c r="AV37" i="42" s="1"/>
  <c r="AV50" i="42"/>
  <c r="AV42" i="42"/>
  <c r="AS49" i="42"/>
  <c r="AF35" i="42"/>
  <c r="AS41" i="42"/>
  <c r="N35" i="18"/>
  <c r="O55" i="21"/>
  <c r="N55" i="21"/>
  <c r="M55" i="21"/>
  <c r="N54" i="21"/>
  <c r="O50" i="21"/>
  <c r="N50" i="21"/>
  <c r="M50" i="21"/>
  <c r="AA49" i="21"/>
  <c r="AF51" i="21" s="1"/>
  <c r="V49" i="21"/>
  <c r="AF49" i="21" s="1"/>
  <c r="N49" i="21"/>
  <c r="O47" i="21"/>
  <c r="N47" i="21"/>
  <c r="M47" i="21"/>
  <c r="N46" i="21"/>
  <c r="O42" i="21"/>
  <c r="N42" i="21"/>
  <c r="M42" i="21"/>
  <c r="AA41" i="21"/>
  <c r="AF43" i="21" s="1"/>
  <c r="V41" i="21"/>
  <c r="AF41" i="21" s="1"/>
  <c r="N41" i="21"/>
  <c r="O39" i="21"/>
  <c r="N39" i="21"/>
  <c r="M39" i="21"/>
  <c r="N38" i="21"/>
  <c r="O34" i="21"/>
  <c r="N34" i="21"/>
  <c r="M34" i="21"/>
  <c r="AA33" i="21"/>
  <c r="V33" i="21"/>
  <c r="AB29" i="21"/>
  <c r="Y29" i="21"/>
  <c r="W29" i="21"/>
  <c r="AS1" i="21"/>
  <c r="AS33" i="21" s="1"/>
  <c r="O55" i="20"/>
  <c r="M55" i="20"/>
  <c r="N54" i="20"/>
  <c r="N55" i="20" s="1"/>
  <c r="O50" i="20"/>
  <c r="M50" i="20"/>
  <c r="AA49" i="20"/>
  <c r="AF51" i="20" s="1"/>
  <c r="V49" i="20"/>
  <c r="AF49" i="20" s="1"/>
  <c r="N49" i="20"/>
  <c r="N50" i="20" s="1"/>
  <c r="O47" i="20"/>
  <c r="M47" i="20"/>
  <c r="N46" i="20"/>
  <c r="N47" i="20" s="1"/>
  <c r="AI45" i="20"/>
  <c r="O42" i="20"/>
  <c r="M42" i="20"/>
  <c r="AA41" i="20"/>
  <c r="AF43" i="20" s="1"/>
  <c r="V41" i="20"/>
  <c r="AF41" i="20" s="1"/>
  <c r="N41" i="20"/>
  <c r="O39" i="20"/>
  <c r="M39" i="20"/>
  <c r="N38" i="20"/>
  <c r="N39" i="20" s="1"/>
  <c r="AI37" i="20"/>
  <c r="O34" i="20"/>
  <c r="M34" i="20"/>
  <c r="AA33" i="20"/>
  <c r="V33" i="20"/>
  <c r="AF33" i="20" s="1"/>
  <c r="N33" i="20"/>
  <c r="AB29" i="20"/>
  <c r="Y29" i="20"/>
  <c r="W29" i="20"/>
  <c r="AS1" i="20"/>
  <c r="AS33" i="20" s="1"/>
  <c r="O55" i="19"/>
  <c r="N55" i="19"/>
  <c r="M55" i="19"/>
  <c r="N54" i="19"/>
  <c r="O50" i="19"/>
  <c r="N50" i="19"/>
  <c r="M50" i="19"/>
  <c r="AA49" i="19"/>
  <c r="AF51" i="19" s="1"/>
  <c r="V49" i="19"/>
  <c r="AF49" i="19" s="1"/>
  <c r="N49" i="19"/>
  <c r="O47" i="19"/>
  <c r="N47" i="19"/>
  <c r="M47" i="19"/>
  <c r="O42" i="19"/>
  <c r="N42" i="19"/>
  <c r="M42" i="19"/>
  <c r="AA41" i="19"/>
  <c r="AF43" i="19" s="1"/>
  <c r="V41" i="19"/>
  <c r="AF41" i="19" s="1"/>
  <c r="N41" i="19"/>
  <c r="O39" i="19"/>
  <c r="N39" i="19"/>
  <c r="M39" i="19"/>
  <c r="N38" i="19"/>
  <c r="AI37" i="19"/>
  <c r="O34" i="19"/>
  <c r="N34" i="19"/>
  <c r="M34" i="19"/>
  <c r="AA33" i="19"/>
  <c r="V33" i="19"/>
  <c r="N33" i="19"/>
  <c r="AB29" i="19"/>
  <c r="Y29" i="19"/>
  <c r="W29" i="19"/>
  <c r="AS1" i="19"/>
  <c r="AS41" i="19" s="1"/>
  <c r="O57" i="18"/>
  <c r="N57" i="18"/>
  <c r="M57" i="18"/>
  <c r="N56" i="18"/>
  <c r="O52" i="18"/>
  <c r="N52" i="18"/>
  <c r="M52" i="18"/>
  <c r="AA51" i="18"/>
  <c r="AF53" i="18" s="1"/>
  <c r="V51" i="18"/>
  <c r="N51" i="18"/>
  <c r="O49" i="18"/>
  <c r="N49" i="18"/>
  <c r="M49" i="18"/>
  <c r="N48" i="18"/>
  <c r="O44" i="18"/>
  <c r="N44" i="18"/>
  <c r="M44" i="18"/>
  <c r="AA43" i="18"/>
  <c r="AF45" i="18" s="1"/>
  <c r="V43" i="18"/>
  <c r="N43" i="18"/>
  <c r="O41" i="18"/>
  <c r="N41" i="18"/>
  <c r="M41" i="18"/>
  <c r="N40" i="18"/>
  <c r="O36" i="18"/>
  <c r="N36" i="18"/>
  <c r="M36" i="18"/>
  <c r="AA35" i="18"/>
  <c r="V35" i="18"/>
  <c r="AB31" i="18"/>
  <c r="Y31" i="18"/>
  <c r="W31" i="18"/>
  <c r="AS1" i="18"/>
  <c r="AS35" i="18" s="1"/>
  <c r="AV49" i="21" l="1"/>
  <c r="AV51" i="42"/>
  <c r="AV52" i="42" s="1"/>
  <c r="AV53" i="42" s="1"/>
  <c r="AV43" i="42"/>
  <c r="AV38" i="42"/>
  <c r="AI37" i="42" s="1"/>
  <c r="AV33" i="21"/>
  <c r="AV41" i="21"/>
  <c r="AV42" i="19"/>
  <c r="AV33" i="19"/>
  <c r="AV50" i="21"/>
  <c r="AV51" i="21" s="1"/>
  <c r="U56" i="21"/>
  <c r="Z56" i="21"/>
  <c r="AF33" i="21"/>
  <c r="U58" i="18"/>
  <c r="U56" i="19"/>
  <c r="Z58" i="18"/>
  <c r="Z56" i="19"/>
  <c r="AV34" i="21"/>
  <c r="AF33" i="19"/>
  <c r="Z56" i="20"/>
  <c r="AV49" i="19"/>
  <c r="AV34" i="19"/>
  <c r="AV41" i="19"/>
  <c r="AV50" i="19"/>
  <c r="AV42" i="21"/>
  <c r="AS49" i="21"/>
  <c r="AS41" i="21"/>
  <c r="AF35" i="21"/>
  <c r="AS33" i="19"/>
  <c r="AF37" i="18"/>
  <c r="AS51" i="18"/>
  <c r="N42" i="20"/>
  <c r="AV41" i="20" s="1"/>
  <c r="AV50" i="20"/>
  <c r="AS43" i="18"/>
  <c r="N34" i="20"/>
  <c r="AV34" i="20" s="1"/>
  <c r="AS49" i="19"/>
  <c r="AS49" i="20"/>
  <c r="AF35" i="19"/>
  <c r="AV49" i="20"/>
  <c r="AF35" i="20"/>
  <c r="AS41" i="20"/>
  <c r="U56" i="20"/>
  <c r="AI55" i="18" l="1"/>
  <c r="AV35" i="19"/>
  <c r="AV36" i="19" s="1"/>
  <c r="AV37" i="19" s="1"/>
  <c r="AI36" i="19" s="1"/>
  <c r="AV35" i="21"/>
  <c r="AI52" i="42"/>
  <c r="AV54" i="42"/>
  <c r="AI53" i="42" s="1"/>
  <c r="AF38" i="42"/>
  <c r="AJ32" i="42" s="1"/>
  <c r="AV44" i="42"/>
  <c r="AV45" i="42" s="1"/>
  <c r="AV43" i="19"/>
  <c r="AV51" i="19"/>
  <c r="AV52" i="19" s="1"/>
  <c r="AV53" i="19" s="1"/>
  <c r="AI52" i="19" s="1"/>
  <c r="AV42" i="20"/>
  <c r="AV43" i="20" s="1"/>
  <c r="AV44" i="20" s="1"/>
  <c r="AV45" i="20" s="1"/>
  <c r="AV43" i="21"/>
  <c r="AV36" i="21"/>
  <c r="AV37" i="21" s="1"/>
  <c r="AV52" i="21"/>
  <c r="AV53" i="21" s="1"/>
  <c r="AF38" i="19"/>
  <c r="AJ32" i="19" s="1"/>
  <c r="AV33" i="20"/>
  <c r="AV35" i="20" s="1"/>
  <c r="AV36" i="20" s="1"/>
  <c r="AV37" i="20" s="1"/>
  <c r="AV51" i="20"/>
  <c r="AV44" i="19"/>
  <c r="AV45" i="19" s="1"/>
  <c r="AV46" i="19" s="1"/>
  <c r="AI54" i="18" l="1"/>
  <c r="AF56" i="18"/>
  <c r="AJ50" i="18" s="1"/>
  <c r="AI44" i="42"/>
  <c r="AF54" i="42"/>
  <c r="AJ48" i="42" s="1"/>
  <c r="AV46" i="42"/>
  <c r="AI45" i="42" s="1"/>
  <c r="AF54" i="19"/>
  <c r="AJ48" i="19" s="1"/>
  <c r="AV54" i="19"/>
  <c r="AI53" i="19" s="1"/>
  <c r="AI52" i="21"/>
  <c r="AV38" i="21"/>
  <c r="AI37" i="21" s="1"/>
  <c r="AV44" i="21"/>
  <c r="AV45" i="21" s="1"/>
  <c r="AV54" i="21"/>
  <c r="AI53" i="21" s="1"/>
  <c r="AI36" i="20"/>
  <c r="AF38" i="20"/>
  <c r="AJ32" i="20" s="1"/>
  <c r="AI44" i="20"/>
  <c r="AF46" i="20"/>
  <c r="AJ40" i="20" s="1"/>
  <c r="AF46" i="19"/>
  <c r="AJ40" i="19" s="1"/>
  <c r="AI44" i="19"/>
  <c r="AV52" i="20"/>
  <c r="AV53" i="20" s="1"/>
  <c r="AI47" i="18"/>
  <c r="AI39" i="18"/>
  <c r="AI46" i="18"/>
  <c r="AJ56" i="19" l="1"/>
  <c r="AF46" i="42"/>
  <c r="AJ40" i="42" s="1"/>
  <c r="AJ56" i="42" s="1"/>
  <c r="AF40" i="18"/>
  <c r="AJ34" i="18" s="1"/>
  <c r="AF54" i="21"/>
  <c r="AJ48" i="21" s="1"/>
  <c r="AI44" i="21"/>
  <c r="AV46" i="21"/>
  <c r="AI45" i="21" s="1"/>
  <c r="AF38" i="21"/>
  <c r="AJ32" i="21" s="1"/>
  <c r="AF48" i="18"/>
  <c r="AJ42" i="18" s="1"/>
  <c r="AI52" i="20"/>
  <c r="AF54" i="20"/>
  <c r="AJ48" i="20" s="1"/>
  <c r="AJ56" i="20" s="1"/>
  <c r="AV54" i="20"/>
  <c r="AI53" i="20" s="1"/>
  <c r="AJ58" i="18" l="1"/>
  <c r="AF46" i="21"/>
  <c r="AJ40" i="21" s="1"/>
  <c r="AJ56" i="21" s="1"/>
  <c r="J11" i="3"/>
  <c r="J26" i="10"/>
  <c r="J25" i="10"/>
  <c r="J24" i="10"/>
  <c r="J23" i="10"/>
  <c r="J22" i="10"/>
  <c r="J21" i="10"/>
  <c r="J20" i="10"/>
  <c r="J19" i="10"/>
  <c r="J27" i="10" l="1"/>
  <c r="A4" i="7"/>
  <c r="DQ3" i="16"/>
  <c r="DP3" i="16"/>
  <c r="DO3" i="16"/>
  <c r="DN3" i="16"/>
  <c r="DM3" i="16"/>
  <c r="DL3" i="16"/>
  <c r="DK3" i="16"/>
  <c r="DJ3" i="16"/>
  <c r="DI3" i="16"/>
  <c r="DH3" i="16"/>
  <c r="DF3" i="16"/>
  <c r="DE3" i="16"/>
  <c r="DD3" i="16"/>
  <c r="DC3" i="16"/>
  <c r="DB3" i="16"/>
  <c r="DA3" i="16"/>
  <c r="CZ3" i="16"/>
  <c r="CU3" i="16"/>
  <c r="CQ3" i="16"/>
  <c r="CO3" i="16"/>
  <c r="CN3" i="16"/>
  <c r="AR3" i="16"/>
  <c r="AQ3" i="16"/>
  <c r="AP3" i="16"/>
  <c r="AO3" i="16"/>
  <c r="AN3" i="16"/>
  <c r="AM3" i="16"/>
  <c r="AL3" i="16"/>
  <c r="AK3" i="16"/>
  <c r="AJ3" i="16"/>
  <c r="AI3" i="16"/>
  <c r="AH3" i="16"/>
  <c r="AG3" i="16"/>
  <c r="AF3" i="16"/>
  <c r="AE3" i="16"/>
  <c r="AD3" i="16"/>
  <c r="AC3" i="16"/>
  <c r="AB3" i="16"/>
  <c r="AA3" i="16"/>
  <c r="Z3" i="16"/>
  <c r="Y3" i="16"/>
  <c r="X3" i="16"/>
  <c r="W3" i="16"/>
  <c r="V3" i="16"/>
  <c r="U3" i="16"/>
  <c r="T3" i="16"/>
  <c r="S3" i="16"/>
  <c r="R3" i="16"/>
  <c r="Q3" i="16"/>
  <c r="P3" i="16"/>
  <c r="O3" i="16"/>
  <c r="N3" i="16"/>
  <c r="M3" i="16"/>
  <c r="BS3" i="16"/>
  <c r="CC3" i="16"/>
  <c r="CB3" i="16"/>
  <c r="BI3" i="16"/>
  <c r="BH3" i="16"/>
  <c r="AZ3" i="16"/>
  <c r="CA3" i="16"/>
  <c r="BQ3" i="16"/>
  <c r="AY3" i="16"/>
  <c r="AW3" i="16"/>
  <c r="AU3" i="16"/>
  <c r="K3" i="16"/>
  <c r="J3" i="16"/>
  <c r="I3" i="16"/>
  <c r="H3" i="16"/>
  <c r="G3" i="16"/>
  <c r="F3" i="16"/>
  <c r="E3" i="16"/>
  <c r="D3" i="16"/>
  <c r="B3" i="16"/>
  <c r="A3" i="16"/>
  <c r="J6" i="7" l="1"/>
  <c r="J7" i="7"/>
  <c r="J8" i="7"/>
  <c r="J9" i="7"/>
  <c r="J10" i="7"/>
  <c r="J11" i="7"/>
  <c r="J12" i="7"/>
  <c r="J13" i="7"/>
  <c r="J14" i="7"/>
  <c r="J15" i="7"/>
  <c r="J16" i="7"/>
  <c r="J17" i="7"/>
  <c r="J18" i="7"/>
  <c r="J19" i="7"/>
  <c r="J20" i="7"/>
  <c r="J22" i="7"/>
  <c r="J23" i="7"/>
  <c r="J24" i="7"/>
  <c r="I25" i="10"/>
  <c r="J3" i="6"/>
  <c r="J3" i="5"/>
  <c r="J3" i="3"/>
  <c r="C4" i="15"/>
  <c r="C3" i="15"/>
  <c r="J4" i="6"/>
  <c r="J4" i="5"/>
  <c r="I26" i="10"/>
  <c r="I23" i="10"/>
  <c r="I21" i="10"/>
  <c r="J6" i="3"/>
  <c r="J7" i="3"/>
  <c r="J9" i="3"/>
  <c r="J10" i="3"/>
  <c r="J8" i="3"/>
  <c r="J5" i="3"/>
  <c r="J4" i="3"/>
  <c r="BA3" i="16"/>
  <c r="BE3" i="16"/>
  <c r="BC3" i="16"/>
  <c r="BF3" i="16"/>
  <c r="BD3" i="16"/>
  <c r="BG3" i="16"/>
  <c r="BB3" i="16"/>
  <c r="CM3" i="16"/>
  <c r="BO3" i="16"/>
  <c r="DG3" i="16"/>
  <c r="CL3" i="16"/>
  <c r="CW3" i="16"/>
  <c r="CV3" i="16"/>
  <c r="BR3" i="16"/>
  <c r="J5" i="6" l="1"/>
  <c r="J5" i="5"/>
  <c r="CP3" i="16"/>
  <c r="CR3" i="16"/>
  <c r="CS3" i="16"/>
  <c r="CT3" i="16"/>
  <c r="CX3" i="16"/>
  <c r="BW3" i="16"/>
  <c r="BM3" i="16"/>
  <c r="CF3" i="16"/>
  <c r="BL3" i="16"/>
  <c r="CH3" i="16"/>
  <c r="BN3" i="16"/>
  <c r="BU3" i="16"/>
  <c r="BK3" i="16"/>
  <c r="BJ3" i="16"/>
  <c r="I20" i="10"/>
  <c r="AT3" i="16"/>
  <c r="I19" i="10"/>
  <c r="AS3" i="16"/>
  <c r="I24" i="10"/>
  <c r="AX3" i="16"/>
  <c r="I22" i="10"/>
  <c r="AV3" i="16"/>
  <c r="J12" i="3"/>
  <c r="J25" i="7"/>
  <c r="BZ3" i="16"/>
  <c r="BX3" i="16"/>
  <c r="CG3" i="16"/>
  <c r="BV3" i="16"/>
  <c r="BT3" i="16"/>
  <c r="BY3" i="16"/>
  <c r="CI3" i="16"/>
  <c r="CE3" i="16"/>
  <c r="CY3" i="16"/>
  <c r="L3" i="16" l="1"/>
  <c r="CK3"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古川公一</author>
  </authors>
  <commentList>
    <comment ref="G9" authorId="0" shapeId="0" xr:uid="{3B1AAA9B-28AC-4557-8C08-602BAD63AFC1}">
      <text>
        <r>
          <rPr>
            <b/>
            <sz val="9"/>
            <color indexed="81"/>
            <rFont val="BIZ UDPゴシック"/>
            <family val="3"/>
            <charset val="128"/>
          </rPr>
          <t>個人事業主や法人格をもたない団体等は代表者の住所を記入してください。</t>
        </r>
      </text>
    </comment>
    <comment ref="D30" authorId="1" shapeId="0" xr:uid="{F225D5B5-7B26-44B6-B7FE-0ED59E9A67BB}">
      <text>
        <r>
          <rPr>
            <b/>
            <sz val="9"/>
            <color indexed="81"/>
            <rFont val="BIZ UDPゴシック"/>
            <family val="3"/>
            <charset val="128"/>
          </rPr>
          <t>別紙２（事業計画書）の内容を入力すると自動入力されます。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古川公一</author>
  </authors>
  <commentList>
    <comment ref="B6" authorId="0" shapeId="0" xr:uid="{015CAC4C-718E-42DA-BC44-5C5CF468CB28}">
      <text>
        <r>
          <rPr>
            <b/>
            <sz val="9"/>
            <color indexed="81"/>
            <rFont val="BIZ UDPゴシック"/>
            <family val="3"/>
            <charset val="128"/>
          </rPr>
          <t>円単位の数値のみ入力してください。
（単位は自動で表示されます。）
資本金が無い場合は「－」を入力してください。</t>
        </r>
      </text>
    </comment>
    <comment ref="F6" authorId="0" shapeId="0" xr:uid="{E94B3D7C-363D-42CD-853E-F0A898118433}">
      <text>
        <r>
          <rPr>
            <b/>
            <sz val="9"/>
            <color indexed="81"/>
            <rFont val="BIZ UDPゴシック"/>
            <family val="3"/>
            <charset val="128"/>
          </rPr>
          <t>数値のみ入力してください。
（単位は自動で表示されます。）</t>
        </r>
      </text>
    </comment>
    <comment ref="H9" authorId="0" shapeId="0" xr:uid="{2E1ED923-DAF2-4D22-9C69-08F1C1A4E835}">
      <text>
        <r>
          <rPr>
            <b/>
            <sz val="9"/>
            <color indexed="81"/>
            <rFont val="BIZ UDPゴシック"/>
            <family val="3"/>
            <charset val="128"/>
          </rPr>
          <t>数値のみ入力してください。
（単位は自動で表示されます。）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24" authorId="0" shapeId="0" xr:uid="{16BCB250-F124-480C-AD7B-7C0D945E91F2}">
      <text>
        <r>
          <rPr>
            <b/>
            <sz val="9"/>
            <color indexed="81"/>
            <rFont val="BIZ UDPゴシック"/>
            <family val="3"/>
            <charset val="128"/>
          </rPr>
          <t>フリガナは氏名のみ</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古川公一</author>
  </authors>
  <commentList>
    <comment ref="G9" authorId="0" shapeId="0" xr:uid="{BF043AF5-87CC-4851-A302-9F5FA1163D32}">
      <text>
        <r>
          <rPr>
            <b/>
            <sz val="9"/>
            <color indexed="81"/>
            <rFont val="BIZ UDPゴシック"/>
            <family val="3"/>
            <charset val="128"/>
          </rPr>
          <t>個人事業主や法人格をもたない団体等は代表者の住所を記入してください。</t>
        </r>
      </text>
    </comment>
    <comment ref="D28" authorId="1" shapeId="0" xr:uid="{6859D9E0-0144-4E87-939A-777FEDC926B4}">
      <text>
        <r>
          <rPr>
            <b/>
            <sz val="9"/>
            <color indexed="81"/>
            <rFont val="BIZ UDPゴシック"/>
            <family val="3"/>
            <charset val="128"/>
          </rPr>
          <t>別紙２（事業計画書）の内容を入力すると自動入力されます。</t>
        </r>
      </text>
    </comment>
  </commentList>
</comments>
</file>

<file path=xl/sharedStrings.xml><?xml version="1.0" encoding="utf-8"?>
<sst xmlns="http://schemas.openxmlformats.org/spreadsheetml/2006/main" count="1266" uniqueCount="355">
  <si>
    <t>就業規則の有無</t>
    <rPh sb="0" eb="2">
      <t>シュウギョウ</t>
    </rPh>
    <rPh sb="2" eb="4">
      <t>キソク</t>
    </rPh>
    <rPh sb="5" eb="7">
      <t>ウム</t>
    </rPh>
    <phoneticPr fontId="1"/>
  </si>
  <si>
    <t>業種</t>
    <rPh sb="0" eb="2">
      <t>ギョウシュ</t>
    </rPh>
    <phoneticPr fontId="1"/>
  </si>
  <si>
    <t>代表者職氏名</t>
  </si>
  <si>
    <t>担当者氏名</t>
  </si>
  <si>
    <t>連絡先電話番号</t>
  </si>
  <si>
    <t>記</t>
  </si>
  <si>
    <t>３　関係書類</t>
  </si>
  <si>
    <t>（宛先）</t>
    <phoneticPr fontId="1"/>
  </si>
  <si>
    <t>２　補助金交付申請額</t>
    <phoneticPr fontId="1"/>
  </si>
  <si>
    <t>円</t>
    <rPh sb="0" eb="1">
      <t>エン</t>
    </rPh>
    <phoneticPr fontId="1"/>
  </si>
  <si>
    <t>金</t>
    <rPh sb="0" eb="1">
      <t>キン</t>
    </rPh>
    <phoneticPr fontId="1"/>
  </si>
  <si>
    <t>〒</t>
    <phoneticPr fontId="1"/>
  </si>
  <si>
    <t>１　変更の内容</t>
    <rPh sb="2" eb="4">
      <t>ヘンコウ</t>
    </rPh>
    <rPh sb="5" eb="7">
      <t>ナイヨウ</t>
    </rPh>
    <phoneticPr fontId="1"/>
  </si>
  <si>
    <t>補助事業者に関する事項</t>
    <rPh sb="0" eb="2">
      <t>ホジョ</t>
    </rPh>
    <rPh sb="2" eb="4">
      <t>ジギョウ</t>
    </rPh>
    <rPh sb="4" eb="5">
      <t>シャ</t>
    </rPh>
    <rPh sb="6" eb="7">
      <t>カン</t>
    </rPh>
    <rPh sb="9" eb="11">
      <t>ジコウ</t>
    </rPh>
    <phoneticPr fontId="1"/>
  </si>
  <si>
    <t>本事業の対象となる事業所</t>
    <rPh sb="0" eb="1">
      <t>ホン</t>
    </rPh>
    <rPh sb="1" eb="3">
      <t>ジギョウ</t>
    </rPh>
    <rPh sb="4" eb="6">
      <t>タイショウ</t>
    </rPh>
    <rPh sb="9" eb="12">
      <t>ジギョウショ</t>
    </rPh>
    <phoneticPr fontId="1"/>
  </si>
  <si>
    <t>事業所名</t>
    <rPh sb="0" eb="3">
      <t>ジギョウショ</t>
    </rPh>
    <rPh sb="3" eb="4">
      <t>メイ</t>
    </rPh>
    <phoneticPr fontId="1"/>
  </si>
  <si>
    <t>所在地</t>
    <rPh sb="0" eb="3">
      <t>ショザイチ</t>
    </rPh>
    <phoneticPr fontId="1"/>
  </si>
  <si>
    <t>小売業</t>
    <rPh sb="0" eb="3">
      <t>コウリギョウ</t>
    </rPh>
    <phoneticPr fontId="1"/>
  </si>
  <si>
    <t>卸売業</t>
    <rPh sb="0" eb="3">
      <t>オロシウリギョウ</t>
    </rPh>
    <phoneticPr fontId="1"/>
  </si>
  <si>
    <t>主たる
業務内容</t>
    <rPh sb="0" eb="1">
      <t>シュ</t>
    </rPh>
    <rPh sb="4" eb="6">
      <t>ギョウム</t>
    </rPh>
    <rPh sb="6" eb="8">
      <t>ナイヨウ</t>
    </rPh>
    <phoneticPr fontId="1"/>
  </si>
  <si>
    <t>登録している</t>
    <rPh sb="0" eb="2">
      <t>トウロク</t>
    </rPh>
    <phoneticPr fontId="1"/>
  </si>
  <si>
    <t>登録手続き中</t>
    <rPh sb="0" eb="2">
      <t>トウロク</t>
    </rPh>
    <rPh sb="2" eb="4">
      <t>テツヅ</t>
    </rPh>
    <rPh sb="5" eb="6">
      <t>チュウ</t>
    </rPh>
    <phoneticPr fontId="1"/>
  </si>
  <si>
    <t>合計</t>
    <rPh sb="0" eb="2">
      <t>ゴウケイ</t>
    </rPh>
    <phoneticPr fontId="1"/>
  </si>
  <si>
    <t>有</t>
    <rPh sb="0" eb="1">
      <t>ユウ</t>
    </rPh>
    <phoneticPr fontId="1"/>
  </si>
  <si>
    <t>事業報告書</t>
    <rPh sb="0" eb="2">
      <t>ジギョウ</t>
    </rPh>
    <rPh sb="2" eb="5">
      <t>ホウコクショ</t>
    </rPh>
    <phoneticPr fontId="1"/>
  </si>
  <si>
    <t>１　補助金所要額</t>
    <rPh sb="5" eb="7">
      <t>ショヨウ</t>
    </rPh>
    <rPh sb="7" eb="8">
      <t>ガク</t>
    </rPh>
    <phoneticPr fontId="1"/>
  </si>
  <si>
    <t>２　関係書類</t>
    <rPh sb="2" eb="4">
      <t>カンケイ</t>
    </rPh>
    <rPh sb="4" eb="6">
      <t>ショルイ</t>
    </rPh>
    <phoneticPr fontId="1"/>
  </si>
  <si>
    <t>)</t>
    <phoneticPr fontId="1"/>
  </si>
  <si>
    <t>誓　　　　約　　　　書</t>
  </si>
  <si>
    <t>（あて先）</t>
  </si>
  <si>
    <t>フ リ ガ ナ</t>
  </si>
  <si>
    <t>発行責任者氏名</t>
    <phoneticPr fontId="1"/>
  </si>
  <si>
    <t>本社所在地または住所</t>
    <rPh sb="0" eb="2">
      <t>ホンシャ</t>
    </rPh>
    <rPh sb="2" eb="3">
      <t>ジョ</t>
    </rPh>
    <rPh sb="3" eb="5">
      <t>ザイチ</t>
    </rPh>
    <rPh sb="8" eb="10">
      <t>ジュウショ</t>
    </rPh>
    <phoneticPr fontId="1"/>
  </si>
  <si>
    <t>法人名または屋号</t>
    <rPh sb="0" eb="2">
      <t>ホウジン</t>
    </rPh>
    <rPh sb="2" eb="3">
      <t>メイ</t>
    </rPh>
    <rPh sb="6" eb="8">
      <t>ヤゴウ</t>
    </rPh>
    <phoneticPr fontId="1"/>
  </si>
  <si>
    <t>法人番号</t>
    <rPh sb="0" eb="2">
      <t>ホウジン</t>
    </rPh>
    <rPh sb="2" eb="4">
      <t>バンゴウ</t>
    </rPh>
    <phoneticPr fontId="1"/>
  </si>
  <si>
    <t>男</t>
    <rPh sb="0" eb="1">
      <t>オトコ</t>
    </rPh>
    <phoneticPr fontId="1"/>
  </si>
  <si>
    <t>女</t>
    <rPh sb="0" eb="1">
      <t>オンナ</t>
    </rPh>
    <phoneticPr fontId="1"/>
  </si>
  <si>
    <t>様式第４号（第９条関係）</t>
    <phoneticPr fontId="1"/>
  </si>
  <si>
    <t>資本金</t>
    <rPh sb="0" eb="3">
      <t>シホンキン</t>
    </rPh>
    <phoneticPr fontId="1"/>
  </si>
  <si>
    <t>常時使用する従業員数</t>
    <rPh sb="0" eb="2">
      <t>ジョウジ</t>
    </rPh>
    <rPh sb="2" eb="4">
      <t>シヨウ</t>
    </rPh>
    <rPh sb="6" eb="10">
      <t>ジュウギョウインスウ</t>
    </rPh>
    <phoneticPr fontId="1"/>
  </si>
  <si>
    <t>常時使用する
従業員数</t>
    <rPh sb="0" eb="2">
      <t>ジョウジ</t>
    </rPh>
    <rPh sb="2" eb="4">
      <t>シヨウ</t>
    </rPh>
    <rPh sb="7" eb="10">
      <t>ジュウギョウイン</t>
    </rPh>
    <rPh sb="10" eb="11">
      <t>スウ</t>
    </rPh>
    <phoneticPr fontId="1"/>
  </si>
  <si>
    <t>(フリガナ)</t>
    <phoneticPr fontId="1"/>
  </si>
  <si>
    <t>サービス業</t>
    <rPh sb="4" eb="5">
      <t>ギョウ</t>
    </rPh>
    <phoneticPr fontId="1"/>
  </si>
  <si>
    <t>無</t>
    <rPh sb="0" eb="1">
      <t>ム</t>
    </rPh>
    <phoneticPr fontId="1"/>
  </si>
  <si>
    <t>手続きはまだだが登録予定</t>
    <rPh sb="0" eb="2">
      <t>テツヅ</t>
    </rPh>
    <rPh sb="8" eb="10">
      <t>トウロク</t>
    </rPh>
    <rPh sb="10" eb="12">
      <t>ヨテイ</t>
    </rPh>
    <phoneticPr fontId="1"/>
  </si>
  <si>
    <t>代表者職氏名</t>
    <rPh sb="0" eb="3">
      <t>ダイヒョウシャ</t>
    </rPh>
    <rPh sb="3" eb="4">
      <t>ショク</t>
    </rPh>
    <rPh sb="4" eb="6">
      <t>シメイ</t>
    </rPh>
    <phoneticPr fontId="1"/>
  </si>
  <si>
    <t>本社所在地または住所</t>
    <rPh sb="0" eb="2">
      <t>ホンシャ</t>
    </rPh>
    <rPh sb="2" eb="5">
      <t>ショザイチ</t>
    </rPh>
    <rPh sb="8" eb="10">
      <t>ジュウショ</t>
    </rPh>
    <phoneticPr fontId="1"/>
  </si>
  <si>
    <t>法人名または屋号</t>
    <rPh sb="0" eb="3">
      <t>ホウジンメイ</t>
    </rPh>
    <rPh sb="6" eb="8">
      <t>ヤゴウ</t>
    </rPh>
    <phoneticPr fontId="1"/>
  </si>
  <si>
    <t>その他の業種</t>
    <rPh sb="2" eb="3">
      <t>タ</t>
    </rPh>
    <rPh sb="4" eb="6">
      <t>ギョウシュ</t>
    </rPh>
    <phoneticPr fontId="1"/>
  </si>
  <si>
    <t>本事業の対象となる中小企業者ではありません。</t>
    <rPh sb="0" eb="1">
      <t>ホン</t>
    </rPh>
    <rPh sb="1" eb="3">
      <t>ジギョウ</t>
    </rPh>
    <rPh sb="4" eb="6">
      <t>タイショウ</t>
    </rPh>
    <rPh sb="9" eb="11">
      <t>チュウショウ</t>
    </rPh>
    <rPh sb="11" eb="13">
      <t>キギョウ</t>
    </rPh>
    <rPh sb="13" eb="14">
      <t>シャ</t>
    </rPh>
    <phoneticPr fontId="1"/>
  </si>
  <si>
    <t>交付申請</t>
    <rPh sb="0" eb="4">
      <t>コウフシンセイ</t>
    </rPh>
    <phoneticPr fontId="1"/>
  </si>
  <si>
    <t>様式１（交付申請書）の内容を確認しました。</t>
    <rPh sb="0" eb="2">
      <t>ヨウシキ</t>
    </rPh>
    <rPh sb="4" eb="6">
      <t>コウフ</t>
    </rPh>
    <rPh sb="6" eb="9">
      <t>シンセイショ</t>
    </rPh>
    <rPh sb="11" eb="13">
      <t>ナイヨウ</t>
    </rPh>
    <rPh sb="14" eb="16">
      <t>カクニン</t>
    </rPh>
    <phoneticPr fontId="1"/>
  </si>
  <si>
    <t>様式１－２（事業計画書）の内容を確認しました。</t>
    <rPh sb="0" eb="2">
      <t>ヨウシキ</t>
    </rPh>
    <rPh sb="6" eb="11">
      <t>ジギョウケイカクショ</t>
    </rPh>
    <rPh sb="13" eb="15">
      <t>ナイヨウ</t>
    </rPh>
    <rPh sb="16" eb="18">
      <t>カクニン</t>
    </rPh>
    <phoneticPr fontId="1"/>
  </si>
  <si>
    <t>様式１－３（誓約書）の内容を確認しました。</t>
    <rPh sb="0" eb="2">
      <t>ヨウシキ</t>
    </rPh>
    <rPh sb="6" eb="9">
      <t>セイヤクショ</t>
    </rPh>
    <rPh sb="11" eb="13">
      <t>ナイヨウ</t>
    </rPh>
    <rPh sb="14" eb="16">
      <t>カクニン</t>
    </rPh>
    <phoneticPr fontId="1"/>
  </si>
  <si>
    <t>納税証明書（県税に未納がないことの証明）を準備しました。</t>
    <rPh sb="0" eb="5">
      <t>ノウゼイショウメイショ</t>
    </rPh>
    <rPh sb="6" eb="8">
      <t>ケンゼイ</t>
    </rPh>
    <rPh sb="9" eb="11">
      <t>ミノウ</t>
    </rPh>
    <rPh sb="17" eb="19">
      <t>ショウメイ</t>
    </rPh>
    <rPh sb="21" eb="23">
      <t>ジュンビ</t>
    </rPh>
    <phoneticPr fontId="1"/>
  </si>
  <si>
    <t>変更承認申請</t>
    <rPh sb="0" eb="2">
      <t>ヘンコウ</t>
    </rPh>
    <rPh sb="2" eb="4">
      <t>ショウニン</t>
    </rPh>
    <rPh sb="4" eb="6">
      <t>シンセイ</t>
    </rPh>
    <phoneticPr fontId="1"/>
  </si>
  <si>
    <t>廃止承認申請</t>
    <rPh sb="0" eb="2">
      <t>ハイシ</t>
    </rPh>
    <rPh sb="2" eb="4">
      <t>ショウニン</t>
    </rPh>
    <rPh sb="4" eb="6">
      <t>シンセイ</t>
    </rPh>
    <phoneticPr fontId="1"/>
  </si>
  <si>
    <t>実績報告</t>
    <rPh sb="0" eb="4">
      <t>ジッセキホウコク</t>
    </rPh>
    <phoneticPr fontId="1"/>
  </si>
  <si>
    <t>様式５（実績報告書）の内容を確認しました。</t>
    <rPh sb="0" eb="2">
      <t>ヨウシキ</t>
    </rPh>
    <rPh sb="4" eb="6">
      <t>ジッセキ</t>
    </rPh>
    <rPh sb="6" eb="9">
      <t>ホウコクショ</t>
    </rPh>
    <rPh sb="11" eb="13">
      <t>ナイヨウ</t>
    </rPh>
    <rPh sb="14" eb="16">
      <t>カクニン</t>
    </rPh>
    <phoneticPr fontId="1"/>
  </si>
  <si>
    <t>様式５－２（事業報告書）の内容を確認しました。</t>
    <rPh sb="0" eb="2">
      <t>ヨウシキ</t>
    </rPh>
    <rPh sb="6" eb="8">
      <t>ジギョウ</t>
    </rPh>
    <rPh sb="8" eb="11">
      <t>ホウコクショ</t>
    </rPh>
    <rPh sb="13" eb="15">
      <t>ナイヨウ</t>
    </rPh>
    <rPh sb="16" eb="18">
      <t>カクニン</t>
    </rPh>
    <phoneticPr fontId="1"/>
  </si>
  <si>
    <t>提出前チェックシート</t>
    <rPh sb="0" eb="3">
      <t>テイシュツマエ</t>
    </rPh>
    <phoneticPr fontId="1"/>
  </si>
  <si>
    <t>補助事業者に関する事項を入力してください。</t>
    <phoneticPr fontId="1"/>
  </si>
  <si>
    <t>※郵送・窓口での提出の場合も、本シートを印刷して申請書類等とともに提出してください。</t>
    <rPh sb="1" eb="3">
      <t>ユウソウ</t>
    </rPh>
    <rPh sb="4" eb="6">
      <t>マドグチ</t>
    </rPh>
    <rPh sb="8" eb="10">
      <t>テイシュツ</t>
    </rPh>
    <rPh sb="11" eb="13">
      <t>バアイ</t>
    </rPh>
    <rPh sb="15" eb="16">
      <t>ホン</t>
    </rPh>
    <rPh sb="20" eb="22">
      <t>インサツ</t>
    </rPh>
    <rPh sb="24" eb="26">
      <t>シンセイ</t>
    </rPh>
    <rPh sb="26" eb="28">
      <t>ショルイ</t>
    </rPh>
    <rPh sb="28" eb="29">
      <t>ナド</t>
    </rPh>
    <rPh sb="33" eb="35">
      <t>テイシュツ</t>
    </rPh>
    <phoneticPr fontId="1"/>
  </si>
  <si>
    <t>年月日</t>
    <phoneticPr fontId="1"/>
  </si>
  <si>
    <t>様式１（交付申請書）</t>
    <rPh sb="0" eb="2">
      <t>ヨウシキ</t>
    </rPh>
    <rPh sb="4" eb="6">
      <t>コウフ</t>
    </rPh>
    <rPh sb="6" eb="9">
      <t>シンセイショ</t>
    </rPh>
    <phoneticPr fontId="1"/>
  </si>
  <si>
    <t>番号</t>
    <rPh sb="0" eb="2">
      <t>バンゴウ</t>
    </rPh>
    <phoneticPr fontId="1"/>
  </si>
  <si>
    <t>申請日</t>
    <rPh sb="0" eb="2">
      <t>シンセイ</t>
    </rPh>
    <rPh sb="2" eb="3">
      <t>ビ</t>
    </rPh>
    <phoneticPr fontId="1"/>
  </si>
  <si>
    <t>郵便番号</t>
    <rPh sb="0" eb="4">
      <t>ユウビンバンゴウ</t>
    </rPh>
    <phoneticPr fontId="1"/>
  </si>
  <si>
    <t>代表者職名</t>
    <rPh sb="0" eb="3">
      <t>ダイヒョウシャ</t>
    </rPh>
    <rPh sb="3" eb="4">
      <t>ショク</t>
    </rPh>
    <rPh sb="4" eb="5">
      <t>メイ</t>
    </rPh>
    <phoneticPr fontId="1"/>
  </si>
  <si>
    <t>法人番号</t>
    <rPh sb="0" eb="4">
      <t>ホウジンバンゴウ</t>
    </rPh>
    <phoneticPr fontId="1"/>
  </si>
  <si>
    <t>発行責任者名</t>
    <rPh sb="0" eb="5">
      <t>ハッコウセキニンシャ</t>
    </rPh>
    <rPh sb="5" eb="6">
      <t>メイ</t>
    </rPh>
    <phoneticPr fontId="1"/>
  </si>
  <si>
    <t>担当者氏名</t>
    <rPh sb="0" eb="2">
      <t>タントウ</t>
    </rPh>
    <rPh sb="2" eb="3">
      <t>シャ</t>
    </rPh>
    <rPh sb="3" eb="5">
      <t>シメイ</t>
    </rPh>
    <phoneticPr fontId="1"/>
  </si>
  <si>
    <t>連絡先電話番号</t>
    <rPh sb="0" eb="3">
      <t>レンラクサキ</t>
    </rPh>
    <rPh sb="3" eb="7">
      <t>デンワバンゴウ</t>
    </rPh>
    <phoneticPr fontId="1"/>
  </si>
  <si>
    <t>補助事業の目的</t>
    <phoneticPr fontId="1"/>
  </si>
  <si>
    <t>補助金交付申請額</t>
    <phoneticPr fontId="1"/>
  </si>
  <si>
    <t>＝'様式１（交付申請書）'!G8</t>
    <phoneticPr fontId="1"/>
  </si>
  <si>
    <t>様式１－２（事業計画書）</t>
    <rPh sb="0" eb="2">
      <t>ヨウシキ</t>
    </rPh>
    <rPh sb="6" eb="8">
      <t>ジギョウ</t>
    </rPh>
    <rPh sb="8" eb="11">
      <t>ケイカクショ</t>
    </rPh>
    <phoneticPr fontId="1"/>
  </si>
  <si>
    <t>従業員数</t>
    <rPh sb="0" eb="4">
      <t>ジュウギョウインスウ</t>
    </rPh>
    <phoneticPr fontId="1"/>
  </si>
  <si>
    <t>業種</t>
    <phoneticPr fontId="1"/>
  </si>
  <si>
    <t>事業所名</t>
    <rPh sb="0" eb="4">
      <t>ジギョウショメイ</t>
    </rPh>
    <phoneticPr fontId="1"/>
  </si>
  <si>
    <t>業務内容</t>
    <phoneticPr fontId="1"/>
  </si>
  <si>
    <t>取組方針</t>
    <rPh sb="0" eb="1">
      <t>ト</t>
    </rPh>
    <rPh sb="1" eb="2">
      <t>ク</t>
    </rPh>
    <rPh sb="2" eb="4">
      <t>ホウシン</t>
    </rPh>
    <phoneticPr fontId="1"/>
  </si>
  <si>
    <t>見直し内容</t>
    <rPh sb="0" eb="2">
      <t>ミナオ</t>
    </rPh>
    <rPh sb="3" eb="5">
      <t>ナイヨウ</t>
    </rPh>
    <phoneticPr fontId="1"/>
  </si>
  <si>
    <t>周知方法</t>
    <rPh sb="0" eb="4">
      <t>シュウチホウホウ</t>
    </rPh>
    <phoneticPr fontId="1"/>
  </si>
  <si>
    <t>事業完了予定年月日</t>
    <rPh sb="0" eb="6">
      <t>ジギョウカンリョウヨテイ</t>
    </rPh>
    <rPh sb="6" eb="9">
      <t>ネンガッピ</t>
    </rPh>
    <phoneticPr fontId="1"/>
  </si>
  <si>
    <t>事務所名　氏名</t>
    <rPh sb="0" eb="3">
      <t>ジムショ</t>
    </rPh>
    <rPh sb="3" eb="4">
      <t>ナ</t>
    </rPh>
    <rPh sb="5" eb="7">
      <t>シメイ</t>
    </rPh>
    <phoneticPr fontId="1"/>
  </si>
  <si>
    <t>事務所所在地</t>
    <rPh sb="0" eb="3">
      <t>ジムショ</t>
    </rPh>
    <rPh sb="3" eb="5">
      <t>ショザイ</t>
    </rPh>
    <rPh sb="5" eb="6">
      <t>チ</t>
    </rPh>
    <phoneticPr fontId="1"/>
  </si>
  <si>
    <t>他の助成金・補助金の名称</t>
    <phoneticPr fontId="1"/>
  </si>
  <si>
    <t>WLB推進企業登録状況</t>
    <phoneticPr fontId="1"/>
  </si>
  <si>
    <t>（収入）１行目　金額</t>
    <rPh sb="8" eb="10">
      <t>キンガク</t>
    </rPh>
    <phoneticPr fontId="1"/>
  </si>
  <si>
    <t>（収入）2行目　項目</t>
    <rPh sb="8" eb="10">
      <t>コウモク</t>
    </rPh>
    <phoneticPr fontId="1"/>
  </si>
  <si>
    <t>（収入）2行目　金額</t>
    <rPh sb="8" eb="10">
      <t>キンガク</t>
    </rPh>
    <phoneticPr fontId="1"/>
  </si>
  <si>
    <t>（収入）2行目　説明</t>
    <rPh sb="8" eb="10">
      <t>セツメイ</t>
    </rPh>
    <phoneticPr fontId="1"/>
  </si>
  <si>
    <t>（収入）3行目　金額</t>
    <rPh sb="8" eb="10">
      <t>キンガク</t>
    </rPh>
    <phoneticPr fontId="1"/>
  </si>
  <si>
    <t>（収入）合計</t>
    <rPh sb="4" eb="6">
      <t>ゴウケイ</t>
    </rPh>
    <phoneticPr fontId="1"/>
  </si>
  <si>
    <t>（支出）1行目　項目</t>
    <rPh sb="8" eb="10">
      <t>コウモク</t>
    </rPh>
    <phoneticPr fontId="1"/>
  </si>
  <si>
    <t>（支出）1行目　金額</t>
    <rPh sb="8" eb="10">
      <t>キンガク</t>
    </rPh>
    <phoneticPr fontId="1"/>
  </si>
  <si>
    <t>（支出）1行目　説明</t>
    <rPh sb="8" eb="10">
      <t>セツメイ</t>
    </rPh>
    <phoneticPr fontId="1"/>
  </si>
  <si>
    <t>（支出）2行目　項目</t>
    <rPh sb="8" eb="10">
      <t>コウモク</t>
    </rPh>
    <phoneticPr fontId="1"/>
  </si>
  <si>
    <t>（支出）2行目　金額</t>
    <rPh sb="8" eb="10">
      <t>キンガク</t>
    </rPh>
    <phoneticPr fontId="1"/>
  </si>
  <si>
    <t>（支出）2行目　説明</t>
    <rPh sb="8" eb="10">
      <t>セツメイ</t>
    </rPh>
    <phoneticPr fontId="1"/>
  </si>
  <si>
    <t>（支出）3行目　項目</t>
    <rPh sb="8" eb="10">
      <t>コウモク</t>
    </rPh>
    <phoneticPr fontId="1"/>
  </si>
  <si>
    <t>（支出）行目　金額</t>
    <rPh sb="7" eb="9">
      <t>キンガク</t>
    </rPh>
    <phoneticPr fontId="1"/>
  </si>
  <si>
    <t>（支出）3行目　説明</t>
    <rPh sb="8" eb="10">
      <t>セツメイ</t>
    </rPh>
    <phoneticPr fontId="1"/>
  </si>
  <si>
    <t>（支出）合計</t>
    <rPh sb="4" eb="6">
      <t>ゴウケイ</t>
    </rPh>
    <phoneticPr fontId="1"/>
  </si>
  <si>
    <t>様式１－３号（誓約書）</t>
    <rPh sb="7" eb="10">
      <t>セイヤクショ</t>
    </rPh>
    <phoneticPr fontId="1"/>
  </si>
  <si>
    <t>年月日</t>
    <rPh sb="0" eb="3">
      <t>ネンガッピ</t>
    </rPh>
    <phoneticPr fontId="1"/>
  </si>
  <si>
    <t>本社所在地または住所</t>
    <phoneticPr fontId="1"/>
  </si>
  <si>
    <t>フリガナ</t>
    <phoneticPr fontId="1"/>
  </si>
  <si>
    <t>法人名または屋号</t>
    <phoneticPr fontId="1"/>
  </si>
  <si>
    <t>代表者フリガナ</t>
    <rPh sb="0" eb="3">
      <t>ダイヒョウシャ</t>
    </rPh>
    <phoneticPr fontId="1"/>
  </si>
  <si>
    <t>代表者職氏名</t>
    <phoneticPr fontId="1"/>
  </si>
  <si>
    <t>様式１－４号（県税誓約書）</t>
    <rPh sb="7" eb="9">
      <t>ケンゼイ</t>
    </rPh>
    <rPh sb="9" eb="12">
      <t>セイヤクショ</t>
    </rPh>
    <phoneticPr fontId="1"/>
  </si>
  <si>
    <t>フ リ ガ ナ</t>
    <phoneticPr fontId="1"/>
  </si>
  <si>
    <t>電 話 番 号</t>
    <phoneticPr fontId="1"/>
  </si>
  <si>
    <t>様式３（変更承認申請書）</t>
    <phoneticPr fontId="1"/>
  </si>
  <si>
    <t>担当者氏名</t>
    <phoneticPr fontId="1"/>
  </si>
  <si>
    <t>連絡先電話番号</t>
    <phoneticPr fontId="1"/>
  </si>
  <si>
    <t>変更の内容</t>
    <rPh sb="0" eb="2">
      <t>ヘンコウ</t>
    </rPh>
    <rPh sb="3" eb="5">
      <t>ナイヨウ</t>
    </rPh>
    <phoneticPr fontId="1"/>
  </si>
  <si>
    <t>様式４（廃止承認申請書）</t>
  </si>
  <si>
    <t>廃止の理由</t>
    <phoneticPr fontId="1"/>
  </si>
  <si>
    <t>様式５（実績報告書）</t>
  </si>
  <si>
    <t>郵便番号</t>
    <rPh sb="0" eb="2">
      <t>ユウビン</t>
    </rPh>
    <rPh sb="2" eb="4">
      <t>バンゴウ</t>
    </rPh>
    <phoneticPr fontId="1"/>
  </si>
  <si>
    <t>金</t>
  </si>
  <si>
    <t>様式５－２（事業報告書）</t>
  </si>
  <si>
    <t>資本金</t>
    <phoneticPr fontId="1"/>
  </si>
  <si>
    <t>常時使用する従業員数</t>
    <phoneticPr fontId="1"/>
  </si>
  <si>
    <t>事業所名</t>
    <phoneticPr fontId="1"/>
  </si>
  <si>
    <t>所在地</t>
    <phoneticPr fontId="1"/>
  </si>
  <si>
    <t>主たる業務内容</t>
    <phoneticPr fontId="1"/>
  </si>
  <si>
    <t>賃上げや人材確保に向けた取組方針</t>
    <phoneticPr fontId="1"/>
  </si>
  <si>
    <t>就業規則等の見直し内容</t>
    <phoneticPr fontId="1"/>
  </si>
  <si>
    <t>就業規則等の周知方法</t>
    <phoneticPr fontId="1"/>
  </si>
  <si>
    <t>事業完了年月日</t>
    <phoneticPr fontId="1"/>
  </si>
  <si>
    <t>事務所名</t>
    <phoneticPr fontId="1"/>
  </si>
  <si>
    <t>氏名</t>
  </si>
  <si>
    <t>事務所所在地</t>
    <phoneticPr fontId="1"/>
  </si>
  <si>
    <t>利用を予定している他の助成金・補助金の名称</t>
    <phoneticPr fontId="1"/>
  </si>
  <si>
    <t>代表者の生年月日</t>
    <phoneticPr fontId="1"/>
  </si>
  <si>
    <t>代表者の性別</t>
    <rPh sb="0" eb="3">
      <t>ダイヒョウシャ</t>
    </rPh>
    <phoneticPr fontId="1"/>
  </si>
  <si>
    <t>='様式３（変更承認申請書）'!G15</t>
    <phoneticPr fontId="1"/>
  </si>
  <si>
    <t>='様式５（実績報告書）'!G8</t>
    <phoneticPr fontId="1"/>
  </si>
  <si>
    <t>='様式５（実績報告書）'!G15</t>
    <phoneticPr fontId="1"/>
  </si>
  <si>
    <t>　</t>
  </si>
  <si>
    <t>チェック</t>
    <phoneticPr fontId="1"/>
  </si>
  <si>
    <t>様式第１号（第６条関係）</t>
    <phoneticPr fontId="1"/>
  </si>
  <si>
    <t>補助対象中小企業等確認書</t>
    <rPh sb="0" eb="2">
      <t>ホジョ</t>
    </rPh>
    <rPh sb="2" eb="4">
      <t>タイショウ</t>
    </rPh>
    <rPh sb="4" eb="6">
      <t>チュウショウ</t>
    </rPh>
    <rPh sb="6" eb="8">
      <t>キギョウ</t>
    </rPh>
    <rPh sb="8" eb="9">
      <t>トウ</t>
    </rPh>
    <rPh sb="9" eb="12">
      <t>カクニンショ</t>
    </rPh>
    <phoneticPr fontId="1"/>
  </si>
  <si>
    <t>担当者連絡先</t>
    <rPh sb="0" eb="3">
      <t>タントウシャ</t>
    </rPh>
    <rPh sb="3" eb="6">
      <t>レンラクサキ</t>
    </rPh>
    <phoneticPr fontId="1"/>
  </si>
  <si>
    <t>所属</t>
    <rPh sb="0" eb="2">
      <t>ショゾク</t>
    </rPh>
    <phoneticPr fontId="1"/>
  </si>
  <si>
    <t>氏名</t>
    <rPh sb="0" eb="2">
      <t>シメイ</t>
    </rPh>
    <phoneticPr fontId="1"/>
  </si>
  <si>
    <t>電話</t>
    <rPh sb="0" eb="2">
      <t>デンワ</t>
    </rPh>
    <phoneticPr fontId="1"/>
  </si>
  <si>
    <t>メール</t>
    <phoneticPr fontId="1"/>
  </si>
  <si>
    <t>様式第１号　別紙１</t>
    <rPh sb="6" eb="8">
      <t>ベッシ</t>
    </rPh>
    <phoneticPr fontId="1"/>
  </si>
  <si>
    <t>様式第１号　別紙３</t>
    <phoneticPr fontId="1"/>
  </si>
  <si>
    <t>２　関係書類</t>
    <phoneticPr fontId="1"/>
  </si>
  <si>
    <t xml:space="preserve">１　私または自社もしくは自社の役員等が、次のいずれにも該当する者ではありません。
(1) 暴力団（暴力団員による不当な行為の防止等に関する法律（平成３年法律第77号。以下「法」という。) 第２条第２号に規定する暴力団をいう。以下同じ。）
(2) 暴力団員（法第２条第６号に規定する暴力団員をいう。以下同じ。）
(3) 自己、自社もしくは第三者の不正の利益を図る目的または第三者に損害を与える目的をもって、暴力団または暴力団員を利用している者
(4) 暴力団または暴力団員に対して資金等を供給し、または便宜を供与するなど、直接的もしくは積極的に暴力団の維持、運営に協力し、または関与している者
(5) 暴力団または暴力団員と社会的に非難されるべき関係を有している者
(6) 上記(1)から(5)までのいずれかに該当する者であることを知りながら、これを不当に利用するなどしている者
２　１の(2)から(6)に掲げる者が、その経営に実質的に関与している法人その他の団体または個人ではありません。
</t>
    <phoneticPr fontId="1"/>
  </si>
  <si>
    <t>様式第１号　別紙４</t>
    <phoneticPr fontId="1"/>
  </si>
  <si>
    <t>別紙</t>
    <rPh sb="0" eb="2">
      <t>ベッシ</t>
    </rPh>
    <phoneticPr fontId="1"/>
  </si>
  <si>
    <t>事業計画書</t>
    <rPh sb="0" eb="2">
      <t>ジギョウ</t>
    </rPh>
    <rPh sb="2" eb="4">
      <t>ケイカク</t>
    </rPh>
    <rPh sb="4" eb="5">
      <t>ショ</t>
    </rPh>
    <phoneticPr fontId="1"/>
  </si>
  <si>
    <t>当初</t>
    <rPh sb="0" eb="2">
      <t>トウショ</t>
    </rPh>
    <phoneticPr fontId="1"/>
  </si>
  <si>
    <t>変更（</t>
    <phoneticPr fontId="1"/>
  </si>
  <si>
    <t>回目）</t>
    <rPh sb="0" eb="2">
      <t>カイメ</t>
    </rPh>
    <phoneticPr fontId="1"/>
  </si>
  <si>
    <t>{</t>
    <phoneticPr fontId="1"/>
  </si>
  <si>
    <t>}</t>
    <phoneticPr fontId="1"/>
  </si>
  <si>
    <t>次の</t>
    <rPh sb="0" eb="1">
      <t>ツギ</t>
    </rPh>
    <phoneticPr fontId="1"/>
  </si>
  <si>
    <t>を報告します。</t>
    <rPh sb="1" eb="3">
      <t>ホウコク</t>
    </rPh>
    <phoneticPr fontId="1"/>
  </si>
  <si>
    <t>実績報告書</t>
    <rPh sb="0" eb="2">
      <t>ジッセキ</t>
    </rPh>
    <rPh sb="2" eb="5">
      <t>ホウコクショ</t>
    </rPh>
    <phoneticPr fontId="1"/>
  </si>
  <si>
    <t>当社に在籍している（いた）こと
下記のとおり規程に基づいて手当等を支払ったこと</t>
    <phoneticPr fontId="1"/>
  </si>
  <si>
    <t>人については、令和８年３月31日現在、</t>
    <rPh sb="0" eb="1">
      <t>ニン</t>
    </rPh>
    <rPh sb="7" eb="9">
      <t>レイワ</t>
    </rPh>
    <rPh sb="10" eb="11">
      <t>ネン</t>
    </rPh>
    <rPh sb="12" eb="13">
      <t>ガツ</t>
    </rPh>
    <rPh sb="15" eb="16">
      <t>ニチ</t>
    </rPh>
    <rPh sb="16" eb="18">
      <t>ゲンザイ</t>
    </rPh>
    <phoneticPr fontId="1"/>
  </si>
  <si>
    <t>※該当の□に✔を記入してください。</t>
  </si>
  <si>
    <t>１　支給内容</t>
    <rPh sb="2" eb="4">
      <t>シキュウ</t>
    </rPh>
    <rPh sb="4" eb="6">
      <t>ナイヨウ</t>
    </rPh>
    <phoneticPr fontId="1"/>
  </si>
  <si>
    <t>支給名目（手当の名称）</t>
    <rPh sb="0" eb="2">
      <t>シキュウ</t>
    </rPh>
    <rPh sb="2" eb="4">
      <t>メイモク</t>
    </rPh>
    <rPh sb="5" eb="7">
      <t>テアテ</t>
    </rPh>
    <rPh sb="8" eb="10">
      <t>メイショウ</t>
    </rPh>
    <phoneticPr fontId="1"/>
  </si>
  <si>
    <t>支給回数</t>
    <rPh sb="0" eb="2">
      <t>シキュウ</t>
    </rPh>
    <rPh sb="2" eb="4">
      <t>カイスウ</t>
    </rPh>
    <phoneticPr fontId="1"/>
  </si>
  <si>
    <t>支給額：</t>
    <rPh sb="0" eb="3">
      <t>シキュウガク</t>
    </rPh>
    <phoneticPr fontId="1"/>
  </si>
  <si>
    <t>締　 　日</t>
    <phoneticPr fontId="1"/>
  </si>
  <si>
    <t>支 払 日</t>
    <phoneticPr fontId="1"/>
  </si>
  <si>
    <t>支給期間：</t>
    <rPh sb="0" eb="2">
      <t>シキュウ</t>
    </rPh>
    <rPh sb="2" eb="4">
      <t>キカン</t>
    </rPh>
    <phoneticPr fontId="1"/>
  </si>
  <si>
    <t>注１）　年間支給回数・時期欄は、１２回（給与支給時）、２回（６月、１２月）など記入してください。</t>
    <rPh sb="0" eb="1">
      <t>チュウ</t>
    </rPh>
    <rPh sb="18" eb="19">
      <t>カイ</t>
    </rPh>
    <rPh sb="39" eb="41">
      <t>キニュウ</t>
    </rPh>
    <phoneticPr fontId="1"/>
  </si>
  <si>
    <t>注２）　翌月払いの場合は、□内に✔を記入してください。</t>
    <rPh sb="0" eb="1">
      <t>チュウ</t>
    </rPh>
    <rPh sb="4" eb="7">
      <t>ヨクゲツバラ</t>
    </rPh>
    <rPh sb="9" eb="11">
      <t>バアイ</t>
    </rPh>
    <rPh sb="14" eb="15">
      <t>ナイ</t>
    </rPh>
    <rPh sb="18" eb="20">
      <t>キニュウ</t>
    </rPh>
    <phoneticPr fontId="1"/>
  </si>
  <si>
    <t>注３）　休日の取り扱いは、支給日が休日となった場合の支給日の繰り上げ若しくは繰り下げを規程のとおり記入してください。</t>
    <rPh sb="0" eb="1">
      <t>チュウ</t>
    </rPh>
    <rPh sb="4" eb="6">
      <t>キュウジツ</t>
    </rPh>
    <rPh sb="7" eb="8">
      <t>ト</t>
    </rPh>
    <rPh sb="9" eb="10">
      <t>アツカ</t>
    </rPh>
    <rPh sb="13" eb="16">
      <t>シキュウビ</t>
    </rPh>
    <rPh sb="17" eb="19">
      <t>キュウジツ</t>
    </rPh>
    <rPh sb="23" eb="25">
      <t>バアイ</t>
    </rPh>
    <rPh sb="26" eb="29">
      <t>シキュウビ</t>
    </rPh>
    <rPh sb="30" eb="31">
      <t>ク</t>
    </rPh>
    <rPh sb="32" eb="33">
      <t>ア</t>
    </rPh>
    <rPh sb="34" eb="35">
      <t>モ</t>
    </rPh>
    <rPh sb="38" eb="39">
      <t>ク</t>
    </rPh>
    <rPh sb="40" eb="41">
      <t>サ</t>
    </rPh>
    <rPh sb="43" eb="45">
      <t>キテイ</t>
    </rPh>
    <rPh sb="49" eb="51">
      <t>キニュウ</t>
    </rPh>
    <phoneticPr fontId="1"/>
  </si>
  <si>
    <t>注４）　支給額は、１回あたりの支給額について、規程を抜粋して記入してください。</t>
    <rPh sb="0" eb="1">
      <t>チュウ</t>
    </rPh>
    <rPh sb="4" eb="7">
      <t>シキュウガク</t>
    </rPh>
    <rPh sb="10" eb="11">
      <t>カイ</t>
    </rPh>
    <rPh sb="15" eb="18">
      <t>シキュウガク</t>
    </rPh>
    <rPh sb="23" eb="25">
      <t>キテイ</t>
    </rPh>
    <rPh sb="26" eb="28">
      <t>バッスイ</t>
    </rPh>
    <rPh sb="30" eb="32">
      <t>キニュウ</t>
    </rPh>
    <phoneticPr fontId="1"/>
  </si>
  <si>
    <t>注５）　支給期間は、支給の開始から終了までの期間について、規程を抜粋して記入してください。</t>
    <rPh sb="0" eb="1">
      <t>チュウ</t>
    </rPh>
    <rPh sb="4" eb="6">
      <t>シキュウ</t>
    </rPh>
    <rPh sb="6" eb="8">
      <t>キカン</t>
    </rPh>
    <rPh sb="10" eb="12">
      <t>シキュウ</t>
    </rPh>
    <rPh sb="13" eb="15">
      <t>カイシ</t>
    </rPh>
    <rPh sb="17" eb="19">
      <t>シュウリョウ</t>
    </rPh>
    <rPh sb="22" eb="24">
      <t>キカン</t>
    </rPh>
    <rPh sb="29" eb="31">
      <t>キテイ</t>
    </rPh>
    <rPh sb="32" eb="34">
      <t>バッスイ</t>
    </rPh>
    <rPh sb="36" eb="38">
      <t>キニュウ</t>
    </rPh>
    <phoneticPr fontId="1"/>
  </si>
  <si>
    <t>２　支援計画</t>
    <rPh sb="2" eb="4">
      <t>シエン</t>
    </rPh>
    <rPh sb="4" eb="6">
      <t>ケイカク</t>
    </rPh>
    <phoneticPr fontId="1"/>
  </si>
  <si>
    <t>（</t>
    <phoneticPr fontId="1"/>
  </si>
  <si>
    <t>～</t>
    <phoneticPr fontId="1"/>
  </si>
  <si>
    <t>を当該年度とする）</t>
    <phoneticPr fontId="1"/>
  </si>
  <si>
    <t>No.</t>
    <phoneticPr fontId="1"/>
  </si>
  <si>
    <t>正社員となった年月日
及び
奨学金の返済開始日</t>
    <rPh sb="0" eb="3">
      <t>セイシャイン</t>
    </rPh>
    <rPh sb="7" eb="10">
      <t>ネンガッピ</t>
    </rPh>
    <rPh sb="11" eb="12">
      <t>オヨ</t>
    </rPh>
    <rPh sb="14" eb="17">
      <t>ショウガクキン</t>
    </rPh>
    <rPh sb="18" eb="20">
      <t>ヘンサイ</t>
    </rPh>
    <rPh sb="20" eb="23">
      <t>カイシビ</t>
    </rPh>
    <phoneticPr fontId="1"/>
  </si>
  <si>
    <t>配属先所在地</t>
    <rPh sb="0" eb="3">
      <t>ハイゾクサキ</t>
    </rPh>
    <rPh sb="3" eb="6">
      <t>ショザイチ</t>
    </rPh>
    <phoneticPr fontId="1"/>
  </si>
  <si>
    <t>1.計画　・　2.見込　・　3.実績　</t>
    <rPh sb="2" eb="4">
      <t>ケイカク</t>
    </rPh>
    <rPh sb="9" eb="11">
      <t>ミコミ</t>
    </rPh>
    <rPh sb="16" eb="18">
      <t>ジッセキ</t>
    </rPh>
    <phoneticPr fontId="1"/>
  </si>
  <si>
    <t>補助金額の積算</t>
    <rPh sb="0" eb="3">
      <t>ホジョキン</t>
    </rPh>
    <rPh sb="3" eb="4">
      <t>ガク</t>
    </rPh>
    <rPh sb="5" eb="7">
      <t>セキサン</t>
    </rPh>
    <phoneticPr fontId="1"/>
  </si>
  <si>
    <t>奨学金名</t>
    <rPh sb="0" eb="3">
      <t>ショウガクキン</t>
    </rPh>
    <rPh sb="3" eb="4">
      <t>メイ</t>
    </rPh>
    <phoneticPr fontId="1"/>
  </si>
  <si>
    <t>居住地（市町村）</t>
    <rPh sb="0" eb="3">
      <t>キョジュウチ</t>
    </rPh>
    <rPh sb="4" eb="7">
      <t>シチョウソン</t>
    </rPh>
    <phoneticPr fontId="1"/>
  </si>
  <si>
    <t>申請年度の返済額㋑</t>
    <phoneticPr fontId="1"/>
  </si>
  <si>
    <t>〔実施団体名〕</t>
    <phoneticPr fontId="1"/>
  </si>
  <si>
    <t>※以下の表は削除及び追記等はお控えください。
　ただし、行追加の際は以下も含めてコピーをしてください。</t>
    <rPh sb="1" eb="3">
      <t>イカ</t>
    </rPh>
    <rPh sb="4" eb="5">
      <t>ヒョウ</t>
    </rPh>
    <rPh sb="6" eb="8">
      <t>サクジョ</t>
    </rPh>
    <rPh sb="8" eb="9">
      <t>オヨ</t>
    </rPh>
    <rPh sb="10" eb="12">
      <t>ツイキ</t>
    </rPh>
    <rPh sb="12" eb="13">
      <t>トウ</t>
    </rPh>
    <rPh sb="15" eb="16">
      <t>ヒカ</t>
    </rPh>
    <rPh sb="28" eb="31">
      <t>ギョウツイカ</t>
    </rPh>
    <rPh sb="32" eb="33">
      <t>サイ</t>
    </rPh>
    <rPh sb="34" eb="36">
      <t>イカ</t>
    </rPh>
    <rPh sb="37" eb="38">
      <t>フク</t>
    </rPh>
    <phoneticPr fontId="1"/>
  </si>
  <si>
    <t>正社員となった年月日</t>
    <rPh sb="0" eb="3">
      <t>セイシャイン</t>
    </rPh>
    <rPh sb="7" eb="10">
      <t>ネンガッピ</t>
    </rPh>
    <phoneticPr fontId="1"/>
  </si>
  <si>
    <t>（最大60ヶ月目まで）</t>
    <rPh sb="7" eb="8">
      <t>メ</t>
    </rPh>
    <phoneticPr fontId="1"/>
  </si>
  <si>
    <t>a　（㋑ / 2）</t>
    <phoneticPr fontId="1"/>
  </si>
  <si>
    <t>(</t>
    <phoneticPr fontId="1"/>
  </si>
  <si>
    <t>ヶ月</t>
    <rPh sb="1" eb="2">
      <t>ゲツ</t>
    </rPh>
    <phoneticPr fontId="1"/>
  </si>
  <si>
    <t>当該年度末：</t>
    <rPh sb="0" eb="4">
      <t>トウガイネンド</t>
    </rPh>
    <rPh sb="4" eb="5">
      <t>マツ</t>
    </rPh>
    <phoneticPr fontId="1"/>
  </si>
  <si>
    <t>ヶ月目</t>
    <rPh sb="1" eb="2">
      <t>ゲツ</t>
    </rPh>
    <rPh sb="2" eb="3">
      <t>メ</t>
    </rPh>
    <phoneticPr fontId="1"/>
  </si>
  <si>
    <t>円×</t>
    <phoneticPr fontId="1"/>
  </si>
  <si>
    <t>ｂ （㋺ / 2）</t>
    <phoneticPr fontId="1"/>
  </si>
  <si>
    <t>支援対象期間：</t>
    <rPh sb="0" eb="2">
      <t>シエン</t>
    </rPh>
    <rPh sb="2" eb="4">
      <t>タイショウ</t>
    </rPh>
    <rPh sb="4" eb="6">
      <t>キカン</t>
    </rPh>
    <phoneticPr fontId="1"/>
  </si>
  <si>
    <t>奨学金の返済開始日</t>
    <rPh sb="0" eb="3">
      <t>ショウガクキン</t>
    </rPh>
    <rPh sb="4" eb="6">
      <t>ヘンサイ</t>
    </rPh>
    <rPh sb="6" eb="9">
      <t>カイシビ</t>
    </rPh>
    <phoneticPr fontId="1"/>
  </si>
  <si>
    <t>上下のいずれか短い月数（最大12ヶ月）×月額をC欄に記載</t>
    <rPh sb="0" eb="2">
      <t>ジョウゲ</t>
    </rPh>
    <rPh sb="7" eb="8">
      <t>ミジカ</t>
    </rPh>
    <rPh sb="9" eb="11">
      <t>ツキスウ</t>
    </rPh>
    <rPh sb="12" eb="14">
      <t>サイダイ</t>
    </rPh>
    <rPh sb="17" eb="18">
      <t>ツキ</t>
    </rPh>
    <rPh sb="20" eb="22">
      <t>ゲツガク</t>
    </rPh>
    <rPh sb="24" eb="25">
      <t>ラン</t>
    </rPh>
    <rPh sb="26" eb="28">
      <t>キサイ</t>
    </rPh>
    <phoneticPr fontId="1"/>
  </si>
  <si>
    <t>ヶ月）</t>
    <phoneticPr fontId="1"/>
  </si>
  <si>
    <t>当該年度：</t>
    <rPh sb="0" eb="4">
      <t>トウガイネンド</t>
    </rPh>
    <phoneticPr fontId="1"/>
  </si>
  <si>
    <t>年度中の追加変更</t>
    <rPh sb="0" eb="2">
      <t>ネンド</t>
    </rPh>
    <rPh sb="2" eb="3">
      <t>チュウ</t>
    </rPh>
    <rPh sb="4" eb="6">
      <t>ツイカ</t>
    </rPh>
    <rPh sb="6" eb="8">
      <t>ヘンコウ</t>
    </rPh>
    <phoneticPr fontId="1"/>
  </si>
  <si>
    <t>ｃ (1月目～60月目:月額7,500円)</t>
    <rPh sb="4" eb="6">
      <t>ツキメ</t>
    </rPh>
    <rPh sb="9" eb="10">
      <t>ツキ</t>
    </rPh>
    <rPh sb="10" eb="11">
      <t>メ</t>
    </rPh>
    <rPh sb="12" eb="13">
      <t>ゲツ</t>
    </rPh>
    <rPh sb="13" eb="14">
      <t>ガク</t>
    </rPh>
    <rPh sb="19" eb="20">
      <t>エン</t>
    </rPh>
    <phoneticPr fontId="1"/>
  </si>
  <si>
    <t>当該年度初月：</t>
    <rPh sb="0" eb="4">
      <t>トウガイネンド</t>
    </rPh>
    <rPh sb="4" eb="6">
      <t>ショゲツ</t>
    </rPh>
    <phoneticPr fontId="1"/>
  </si>
  <si>
    <t>ヶ月目</t>
    <rPh sb="1" eb="3">
      <t>ゲツメ</t>
    </rPh>
    <phoneticPr fontId="1"/>
  </si>
  <si>
    <t>1～36月：</t>
    <rPh sb="4" eb="5">
      <t>ツキ</t>
    </rPh>
    <phoneticPr fontId="1"/>
  </si>
  <si>
    <t>旧姓：</t>
    <rPh sb="0" eb="2">
      <t>キュウセイ</t>
    </rPh>
    <phoneticPr fontId="1"/>
  </si>
  <si>
    <t>前年度と変更あり</t>
    <rPh sb="0" eb="3">
      <t>ゼンネンド</t>
    </rPh>
    <rPh sb="4" eb="6">
      <t>ヘンコウ</t>
    </rPh>
    <phoneticPr fontId="1"/>
  </si>
  <si>
    <t>37～72月：</t>
    <rPh sb="5" eb="6">
      <t>ツキ</t>
    </rPh>
    <phoneticPr fontId="1"/>
  </si>
  <si>
    <t>正社員となった年月日</t>
  </si>
  <si>
    <t>a　（㋑ / 2）</t>
  </si>
  <si>
    <t>円</t>
  </si>
  <si>
    <t>(</t>
  </si>
  <si>
    <t>ヶ月</t>
  </si>
  <si>
    <t>)</t>
  </si>
  <si>
    <t>円×</t>
  </si>
  <si>
    <t>（</t>
  </si>
  <si>
    <t>ｂ （㋺ / 2）</t>
  </si>
  <si>
    <t>奨学金の返済開始日</t>
  </si>
  <si>
    <t>上下のいずれか短い月数（最大12ヶ月）×月額をC欄に記載</t>
  </si>
  <si>
    <t>ヶ月）</t>
  </si>
  <si>
    <t>年度中の追加変更</t>
  </si>
  <si>
    <t>旧姓：</t>
  </si>
  <si>
    <t>前年度と変更あり</t>
    <phoneticPr fontId="1"/>
  </si>
  <si>
    <t>※支援対象者が４名以上の場合は行を追加してください。</t>
    <rPh sb="1" eb="6">
      <t>シエンタイショウシャ</t>
    </rPh>
    <rPh sb="8" eb="9">
      <t>メイ</t>
    </rPh>
    <rPh sb="9" eb="11">
      <t>イジョウ</t>
    </rPh>
    <rPh sb="12" eb="14">
      <t>バアイ</t>
    </rPh>
    <rPh sb="15" eb="16">
      <t>ギョウ</t>
    </rPh>
    <rPh sb="17" eb="19">
      <t>ツイカ</t>
    </rPh>
    <phoneticPr fontId="1"/>
  </si>
  <si>
    <t>補助金額の積算は、以下のabcのいずれか低い額となります。（１円未満切り捨て）
a:（申請年度の返済予定額）÷２
ｂ：補助対象者(企業)が申請年度における手当等として支給する額÷２
ｃ：正社員となった日以降に迎える初回給与支給日の属する月を１箇月目として60箇月目までを月額7,500円とし、当該年度に正社員であった月の合計の額
　　※ただし、支援対象者が正社員となった日の属する月に返済猶予期間がある場合は、初回返済日以降に迎える初回給与支給日の属する月を１箇月目として算出する。</t>
    <rPh sb="3" eb="4">
      <t>ガク</t>
    </rPh>
    <rPh sb="5" eb="7">
      <t>セキサン</t>
    </rPh>
    <rPh sb="9" eb="11">
      <t>イカ</t>
    </rPh>
    <rPh sb="20" eb="21">
      <t>ヒク</t>
    </rPh>
    <rPh sb="22" eb="23">
      <t>ガク</t>
    </rPh>
    <rPh sb="31" eb="32">
      <t>エン</t>
    </rPh>
    <rPh sb="32" eb="34">
      <t>ミマン</t>
    </rPh>
    <rPh sb="43" eb="45">
      <t>シンセイ</t>
    </rPh>
    <rPh sb="45" eb="47">
      <t>ネンド</t>
    </rPh>
    <rPh sb="48" eb="50">
      <t>ヘンサイ</t>
    </rPh>
    <rPh sb="50" eb="53">
      <t>ヨテイガク</t>
    </rPh>
    <rPh sb="56" eb="58">
      <t>ホジョ</t>
    </rPh>
    <rPh sb="62" eb="64">
      <t>キギョウ</t>
    </rPh>
    <rPh sb="66" eb="68">
      <t>シンセイ</t>
    </rPh>
    <rPh sb="68" eb="70">
      <t>ネンド</t>
    </rPh>
    <rPh sb="74" eb="76">
      <t>テアテ</t>
    </rPh>
    <rPh sb="76" eb="77">
      <t>ナド</t>
    </rPh>
    <rPh sb="80" eb="82">
      <t>シキュウ</t>
    </rPh>
    <rPh sb="84" eb="85">
      <t>ガク</t>
    </rPh>
    <rPh sb="90" eb="93">
      <t>セイシャイン</t>
    </rPh>
    <rPh sb="97" eb="98">
      <t>ニチ</t>
    </rPh>
    <rPh sb="98" eb="100">
      <t>イコウ</t>
    </rPh>
    <rPh sb="101" eb="102">
      <t>ムカ</t>
    </rPh>
    <rPh sb="104" eb="106">
      <t>ショカイ</t>
    </rPh>
    <rPh sb="106" eb="108">
      <t>キュウヨ</t>
    </rPh>
    <rPh sb="108" eb="111">
      <t>シキュウビ</t>
    </rPh>
    <rPh sb="112" eb="113">
      <t>ゾク</t>
    </rPh>
    <rPh sb="115" eb="116">
      <t>ツキ</t>
    </rPh>
    <rPh sb="118" eb="120">
      <t>カゲツ</t>
    </rPh>
    <rPh sb="120" eb="121">
      <t>メ</t>
    </rPh>
    <rPh sb="132" eb="134">
      <t>ゲツガク</t>
    </rPh>
    <rPh sb="139" eb="140">
      <t>エン</t>
    </rPh>
    <rPh sb="143" eb="145">
      <t>トウガイ</t>
    </rPh>
    <rPh sb="145" eb="147">
      <t>ネンド</t>
    </rPh>
    <rPh sb="148" eb="151">
      <t>セイシャイン</t>
    </rPh>
    <rPh sb="155" eb="156">
      <t>ツキ</t>
    </rPh>
    <rPh sb="157" eb="159">
      <t>ゴウケイ</t>
    </rPh>
    <rPh sb="160" eb="161">
      <t>ガク</t>
    </rPh>
    <rPh sb="169" eb="171">
      <t>シエン</t>
    </rPh>
    <rPh sb="171" eb="174">
      <t>タイショウシャ</t>
    </rPh>
    <rPh sb="175" eb="178">
      <t>セイシャイン</t>
    </rPh>
    <rPh sb="182" eb="183">
      <t>ニチ</t>
    </rPh>
    <rPh sb="184" eb="185">
      <t>ゾク</t>
    </rPh>
    <rPh sb="187" eb="188">
      <t>ツキ</t>
    </rPh>
    <rPh sb="189" eb="191">
      <t>ヘンサイ</t>
    </rPh>
    <rPh sb="191" eb="193">
      <t>ユウヨ</t>
    </rPh>
    <rPh sb="193" eb="195">
      <t>キカン</t>
    </rPh>
    <rPh sb="198" eb="200">
      <t>バアイ</t>
    </rPh>
    <rPh sb="202" eb="204">
      <t>ショカイ</t>
    </rPh>
    <rPh sb="204" eb="206">
      <t>ヘンサイ</t>
    </rPh>
    <rPh sb="206" eb="207">
      <t>ニチ</t>
    </rPh>
    <rPh sb="221" eb="222">
      <t>ゾク</t>
    </rPh>
    <rPh sb="224" eb="225">
      <t>ツキ</t>
    </rPh>
    <rPh sb="227" eb="229">
      <t>カゲツ</t>
    </rPh>
    <rPh sb="229" eb="230">
      <t>メ</t>
    </rPh>
    <rPh sb="233" eb="235">
      <t>サンシュツ</t>
    </rPh>
    <phoneticPr fontId="1"/>
  </si>
  <si>
    <t>✔</t>
  </si>
  <si>
    <t>奨学金返済支援手当</t>
    <rPh sb="0" eb="3">
      <t>ショウガクキン</t>
    </rPh>
    <rPh sb="3" eb="5">
      <t>ヘンサイ</t>
    </rPh>
    <rPh sb="5" eb="7">
      <t>シエン</t>
    </rPh>
    <rPh sb="7" eb="9">
      <t>テアテ</t>
    </rPh>
    <phoneticPr fontId="1"/>
  </si>
  <si>
    <t>１２回（給与支給時）</t>
    <rPh sb="2" eb="3">
      <t>カイ</t>
    </rPh>
    <rPh sb="4" eb="6">
      <t>キュウヨ</t>
    </rPh>
    <rPh sb="6" eb="9">
      <t>シキュウジ</t>
    </rPh>
    <phoneticPr fontId="1"/>
  </si>
  <si>
    <t>正社員となってから1箇月目～60箇月目までは月額15,000円とする。
ただし、本人の奨学金返済月額を超えての支給は行わないものとする。</t>
    <rPh sb="0" eb="3">
      <t>セイシャイン</t>
    </rPh>
    <rPh sb="10" eb="12">
      <t>カゲツ</t>
    </rPh>
    <rPh sb="12" eb="13">
      <t>メ</t>
    </rPh>
    <rPh sb="16" eb="18">
      <t>カゲツ</t>
    </rPh>
    <rPh sb="18" eb="19">
      <t>メ</t>
    </rPh>
    <rPh sb="22" eb="23">
      <t>ゲツ</t>
    </rPh>
    <rPh sb="23" eb="24">
      <t>ガク</t>
    </rPh>
    <rPh sb="30" eb="31">
      <t>エン</t>
    </rPh>
    <rPh sb="40" eb="42">
      <t>ホンニン</t>
    </rPh>
    <rPh sb="43" eb="46">
      <t>ショウガクキン</t>
    </rPh>
    <rPh sb="46" eb="48">
      <t>ヘンサイ</t>
    </rPh>
    <rPh sb="48" eb="50">
      <t>ゲツガク</t>
    </rPh>
    <rPh sb="51" eb="52">
      <t>コ</t>
    </rPh>
    <rPh sb="55" eb="57">
      <t>シキュウ</t>
    </rPh>
    <rPh sb="58" eb="59">
      <t>オコナ</t>
    </rPh>
    <phoneticPr fontId="1"/>
  </si>
  <si>
    <t>１０日</t>
    <rPh sb="2" eb="3">
      <t>ニチ</t>
    </rPh>
    <phoneticPr fontId="1"/>
  </si>
  <si>
    <t>当月25日</t>
    <rPh sb="0" eb="2">
      <t>トウゲツ</t>
    </rPh>
    <rPh sb="4" eb="5">
      <t>ニチ</t>
    </rPh>
    <phoneticPr fontId="1"/>
  </si>
  <si>
    <t>正社員となった日以降に迎える初回給与支給日の属する月を１箇月目とし、60箇月目となる月まで支給する。ただし、正社員となった日の属する月に返済猶予期間が経過していない場合は、初回返済日以降に迎える初回給与支給日の属する月を１箇月目とし、60箇月目となる月まで支給する。</t>
    <phoneticPr fontId="1"/>
  </si>
  <si>
    <t>前営業日に繰り上げ</t>
    <rPh sb="0" eb="1">
      <t>ゼン</t>
    </rPh>
    <rPh sb="1" eb="4">
      <t>エイギョウビ</t>
    </rPh>
    <rPh sb="5" eb="6">
      <t>ク</t>
    </rPh>
    <rPh sb="7" eb="8">
      <t>ア</t>
    </rPh>
    <phoneticPr fontId="1"/>
  </si>
  <si>
    <t>□□　■■</t>
    <phoneticPr fontId="1"/>
  </si>
  <si>
    <t>大津市京町○○</t>
    <rPh sb="0" eb="3">
      <t>オオツシ</t>
    </rPh>
    <rPh sb="3" eb="5">
      <t>キョウマチ</t>
    </rPh>
    <phoneticPr fontId="1"/>
  </si>
  <si>
    <t>第一種奨学金
第二種奨学金</t>
    <phoneticPr fontId="1"/>
  </si>
  <si>
    <t>独立行政法人日本学生支援機構</t>
    <phoneticPr fontId="1"/>
  </si>
  <si>
    <t>大津市</t>
    <rPh sb="0" eb="3">
      <t>オオツシ</t>
    </rPh>
    <phoneticPr fontId="1"/>
  </si>
  <si>
    <t>1～60月：</t>
    <rPh sb="4" eb="5">
      <t>ツキ</t>
    </rPh>
    <phoneticPr fontId="1"/>
  </si>
  <si>
    <t>○○</t>
    <phoneticPr fontId="1"/>
  </si>
  <si>
    <t>△△　▲▲</t>
    <phoneticPr fontId="1"/>
  </si>
  <si>
    <t>大津市京町○○</t>
    <phoneticPr fontId="1"/>
  </si>
  <si>
    <t>（最大72ヶ月目まで）</t>
    <rPh sb="7" eb="8">
      <t>メ</t>
    </rPh>
    <phoneticPr fontId="1"/>
  </si>
  <si>
    <t>第一種奨学金</t>
    <phoneticPr fontId="1"/>
  </si>
  <si>
    <t>独立行政法人日本学生支援機構</t>
    <rPh sb="0" eb="2">
      <t>ドクリツ</t>
    </rPh>
    <rPh sb="2" eb="4">
      <t>ギョウセイ</t>
    </rPh>
    <rPh sb="4" eb="6">
      <t>ホウジン</t>
    </rPh>
    <rPh sb="6" eb="8">
      <t>ニホン</t>
    </rPh>
    <rPh sb="8" eb="10">
      <t>ガクセイ</t>
    </rPh>
    <rPh sb="10" eb="12">
      <t>シエン</t>
    </rPh>
    <rPh sb="12" eb="14">
      <t>キコウ</t>
    </rPh>
    <phoneticPr fontId="1"/>
  </si>
  <si>
    <t>大津市</t>
    <phoneticPr fontId="1"/>
  </si>
  <si>
    <t>ｃ (1月目～60月目:月額5,000円)</t>
    <rPh sb="4" eb="6">
      <t>ツキメ</t>
    </rPh>
    <rPh sb="9" eb="10">
      <t>ツキ</t>
    </rPh>
    <rPh sb="10" eb="11">
      <t>メ</t>
    </rPh>
    <rPh sb="12" eb="13">
      <t>ゲツ</t>
    </rPh>
    <rPh sb="13" eb="14">
      <t>ガク</t>
    </rPh>
    <rPh sb="19" eb="20">
      <t>エン</t>
    </rPh>
    <phoneticPr fontId="1"/>
  </si>
  <si>
    <t>○○　●●</t>
    <phoneticPr fontId="1"/>
  </si>
  <si>
    <t>第二種奨学金</t>
    <phoneticPr fontId="1"/>
  </si>
  <si>
    <t>草津市</t>
    <rPh sb="0" eb="3">
      <t>クサツシ</t>
    </rPh>
    <phoneticPr fontId="1"/>
  </si>
  <si>
    <t>補助金額の積算は、以下のabcのいずれか低い額となります。（１円未満切り捨て）
a:（申請年度の返済予定額（４月～３月）－１万円）÷２
ｂ：補助対象者(企業)が申請年度における手当等として支給する額÷２
ｃ：正社員となった日以降に迎える初回給与支給日の属する月を１箇月目として３６箇月目までを月額7,500円、３７箇月目から７２箇月目までを月額5,000円とし、当該年度に正社員であった月の合計の額
　　※ただし、支援対象者が正社員となった日の属する月に返済猶予期間がある場合は、初回返済日以降に迎える初回給与支給日の属する月を１箇月目として算出する。</t>
    <rPh sb="3" eb="4">
      <t>ガク</t>
    </rPh>
    <rPh sb="5" eb="7">
      <t>セキサン</t>
    </rPh>
    <rPh sb="9" eb="11">
      <t>イカ</t>
    </rPh>
    <rPh sb="20" eb="21">
      <t>ヒク</t>
    </rPh>
    <rPh sb="22" eb="23">
      <t>ガク</t>
    </rPh>
    <rPh sb="31" eb="32">
      <t>エン</t>
    </rPh>
    <rPh sb="32" eb="34">
      <t>ミマン</t>
    </rPh>
    <rPh sb="43" eb="45">
      <t>シンセイ</t>
    </rPh>
    <rPh sb="45" eb="47">
      <t>ネンド</t>
    </rPh>
    <rPh sb="48" eb="50">
      <t>ヘンサイ</t>
    </rPh>
    <rPh sb="50" eb="53">
      <t>ヨテイガク</t>
    </rPh>
    <rPh sb="55" eb="56">
      <t>ガツ</t>
    </rPh>
    <rPh sb="58" eb="59">
      <t>ガツ</t>
    </rPh>
    <rPh sb="62" eb="64">
      <t>マンエン</t>
    </rPh>
    <rPh sb="70" eb="72">
      <t>ホジョ</t>
    </rPh>
    <rPh sb="76" eb="78">
      <t>キギョウ</t>
    </rPh>
    <rPh sb="80" eb="82">
      <t>シンセイ</t>
    </rPh>
    <rPh sb="82" eb="84">
      <t>ネンド</t>
    </rPh>
    <rPh sb="88" eb="90">
      <t>テアテ</t>
    </rPh>
    <rPh sb="90" eb="91">
      <t>ナド</t>
    </rPh>
    <rPh sb="94" eb="96">
      <t>シキュウ</t>
    </rPh>
    <rPh sb="98" eb="99">
      <t>ガク</t>
    </rPh>
    <rPh sb="104" eb="107">
      <t>セイシャイン</t>
    </rPh>
    <rPh sb="111" eb="112">
      <t>ニチ</t>
    </rPh>
    <rPh sb="112" eb="114">
      <t>イコウ</t>
    </rPh>
    <rPh sb="115" eb="116">
      <t>ムカ</t>
    </rPh>
    <rPh sb="118" eb="120">
      <t>ショカイ</t>
    </rPh>
    <rPh sb="120" eb="122">
      <t>キュウヨ</t>
    </rPh>
    <rPh sb="122" eb="125">
      <t>シキュウビ</t>
    </rPh>
    <rPh sb="126" eb="127">
      <t>ゾク</t>
    </rPh>
    <rPh sb="129" eb="130">
      <t>ツキ</t>
    </rPh>
    <rPh sb="132" eb="134">
      <t>カゲツ</t>
    </rPh>
    <rPh sb="134" eb="135">
      <t>メ</t>
    </rPh>
    <rPh sb="140" eb="142">
      <t>カゲツ</t>
    </rPh>
    <rPh sb="142" eb="143">
      <t>メ</t>
    </rPh>
    <rPh sb="146" eb="148">
      <t>ゲツガク</t>
    </rPh>
    <rPh sb="153" eb="154">
      <t>エン</t>
    </rPh>
    <rPh sb="157" eb="159">
      <t>カゲツ</t>
    </rPh>
    <rPh sb="159" eb="160">
      <t>メ</t>
    </rPh>
    <rPh sb="164" eb="166">
      <t>カゲツ</t>
    </rPh>
    <rPh sb="166" eb="167">
      <t>メ</t>
    </rPh>
    <rPh sb="170" eb="172">
      <t>ゲツガク</t>
    </rPh>
    <rPh sb="177" eb="178">
      <t>エン</t>
    </rPh>
    <rPh sb="181" eb="183">
      <t>トウガイ</t>
    </rPh>
    <rPh sb="183" eb="185">
      <t>ネンド</t>
    </rPh>
    <rPh sb="186" eb="189">
      <t>セイシャイン</t>
    </rPh>
    <rPh sb="193" eb="194">
      <t>ツキ</t>
    </rPh>
    <rPh sb="195" eb="197">
      <t>ゴウケイ</t>
    </rPh>
    <rPh sb="198" eb="199">
      <t>ガク</t>
    </rPh>
    <rPh sb="207" eb="209">
      <t>シエン</t>
    </rPh>
    <rPh sb="209" eb="212">
      <t>タイショウシャ</t>
    </rPh>
    <rPh sb="213" eb="216">
      <t>セイシャイン</t>
    </rPh>
    <rPh sb="220" eb="221">
      <t>ニチ</t>
    </rPh>
    <rPh sb="222" eb="223">
      <t>ゾク</t>
    </rPh>
    <rPh sb="225" eb="226">
      <t>ツキ</t>
    </rPh>
    <rPh sb="227" eb="229">
      <t>ヘンサイ</t>
    </rPh>
    <rPh sb="229" eb="231">
      <t>ユウヨ</t>
    </rPh>
    <rPh sb="231" eb="233">
      <t>キカン</t>
    </rPh>
    <rPh sb="236" eb="238">
      <t>バアイ</t>
    </rPh>
    <rPh sb="240" eb="242">
      <t>ショカイ</t>
    </rPh>
    <rPh sb="242" eb="244">
      <t>ヘンサイ</t>
    </rPh>
    <rPh sb="244" eb="245">
      <t>ニチ</t>
    </rPh>
    <rPh sb="259" eb="260">
      <t>ゾク</t>
    </rPh>
    <rPh sb="262" eb="263">
      <t>ツキ</t>
    </rPh>
    <rPh sb="265" eb="267">
      <t>カゲツ</t>
    </rPh>
    <rPh sb="267" eb="268">
      <t>メ</t>
    </rPh>
    <rPh sb="271" eb="273">
      <t>サンシュツ</t>
    </rPh>
    <phoneticPr fontId="1"/>
  </si>
  <si>
    <t>人については、令和７年３月31日現在、</t>
    <rPh sb="0" eb="1">
      <t>ニン</t>
    </rPh>
    <rPh sb="7" eb="9">
      <t>レイワ</t>
    </rPh>
    <rPh sb="10" eb="11">
      <t>ネン</t>
    </rPh>
    <rPh sb="12" eb="13">
      <t>ガツ</t>
    </rPh>
    <rPh sb="15" eb="16">
      <t>ニチ</t>
    </rPh>
    <rPh sb="16" eb="18">
      <t>ゲンザイ</t>
    </rPh>
    <phoneticPr fontId="1"/>
  </si>
  <si>
    <t>２５日</t>
    <rPh sb="2" eb="3">
      <t>ニチ</t>
    </rPh>
    <phoneticPr fontId="1"/>
  </si>
  <si>
    <t>翌月25日</t>
    <rPh sb="0" eb="2">
      <t>ヨクゲツ</t>
    </rPh>
    <rPh sb="4" eb="5">
      <t>ニチ</t>
    </rPh>
    <phoneticPr fontId="1"/>
  </si>
  <si>
    <t>大津市京町○○</t>
    <rPh sb="0" eb="5">
      <t>オオツシキョウマチ</t>
    </rPh>
    <phoneticPr fontId="1"/>
  </si>
  <si>
    <t>a　（㋑ / 2)</t>
    <phoneticPr fontId="1"/>
  </si>
  <si>
    <t>大津市</t>
    <rPh sb="0" eb="2">
      <t>オオツ</t>
    </rPh>
    <rPh sb="2" eb="3">
      <t>シ</t>
    </rPh>
    <phoneticPr fontId="1"/>
  </si>
  <si>
    <t>栗東市</t>
    <rPh sb="0" eb="3">
      <t>リットウシ</t>
    </rPh>
    <phoneticPr fontId="1"/>
  </si>
  <si>
    <r>
      <t>年間支給回数・時期(締日・支払日・休日の取扱い)</t>
    </r>
    <r>
      <rPr>
        <sz val="8"/>
        <rFont val="BIZ UDゴシック"/>
        <family val="3"/>
        <charset val="128"/>
      </rPr>
      <t>注１</t>
    </r>
    <rPh sb="0" eb="2">
      <t>ネンカン</t>
    </rPh>
    <rPh sb="2" eb="4">
      <t>シキュウ</t>
    </rPh>
    <rPh sb="4" eb="6">
      <t>カイスウ</t>
    </rPh>
    <rPh sb="7" eb="9">
      <t>ジキ</t>
    </rPh>
    <rPh sb="13" eb="16">
      <t>シハライビ</t>
    </rPh>
    <rPh sb="17" eb="19">
      <t>キュウジツ</t>
    </rPh>
    <rPh sb="20" eb="22">
      <t>トリアツカ</t>
    </rPh>
    <rPh sb="24" eb="25">
      <t>チュウ</t>
    </rPh>
    <phoneticPr fontId="1"/>
  </si>
  <si>
    <r>
      <t>従業員１人当たりの１回の支給額および支給期間(規程抜粋)　</t>
    </r>
    <r>
      <rPr>
        <sz val="8"/>
        <rFont val="BIZ UDゴシック"/>
        <family val="3"/>
        <charset val="128"/>
      </rPr>
      <t>注４・注５</t>
    </r>
    <rPh sb="18" eb="20">
      <t>シキュウ</t>
    </rPh>
    <rPh sb="20" eb="22">
      <t>キカン</t>
    </rPh>
    <rPh sb="23" eb="25">
      <t>キテイ</t>
    </rPh>
    <rPh sb="29" eb="30">
      <t>チュウ</t>
    </rPh>
    <rPh sb="32" eb="33">
      <t>チュウ</t>
    </rPh>
    <phoneticPr fontId="1"/>
  </si>
  <si>
    <r>
      <t>翌月払い
✔　</t>
    </r>
    <r>
      <rPr>
        <sz val="8"/>
        <rFont val="BIZ UDゴシック"/>
        <family val="3"/>
        <charset val="128"/>
      </rPr>
      <t>注２</t>
    </r>
    <rPh sb="6" eb="7">
      <t>チュウ</t>
    </rPh>
    <rPh sb="7" eb="8">
      <t>チュウ</t>
    </rPh>
    <phoneticPr fontId="1"/>
  </si>
  <si>
    <r>
      <t>休日の取り扱い　</t>
    </r>
    <r>
      <rPr>
        <sz val="8"/>
        <rFont val="BIZ UDゴシック"/>
        <family val="3"/>
        <charset val="128"/>
      </rPr>
      <t>注３</t>
    </r>
    <rPh sb="0" eb="2">
      <t>キュウジツ</t>
    </rPh>
    <rPh sb="3" eb="4">
      <t>ト</t>
    </rPh>
    <rPh sb="5" eb="6">
      <t>アツカ</t>
    </rPh>
    <rPh sb="8" eb="9">
      <t>チュウ</t>
    </rPh>
    <phoneticPr fontId="1"/>
  </si>
  <si>
    <r>
      <t xml:space="preserve">支援対象期間
</t>
    </r>
    <r>
      <rPr>
        <sz val="7"/>
        <rFont val="BIZ UDゴシック"/>
        <family val="3"/>
        <charset val="128"/>
      </rPr>
      <t>(最長当該年度３月末まで)</t>
    </r>
    <rPh sb="0" eb="4">
      <t>シエンタイショウ</t>
    </rPh>
    <rPh sb="4" eb="6">
      <t>キカン</t>
    </rPh>
    <rPh sb="8" eb="10">
      <t>サイチョウ</t>
    </rPh>
    <rPh sb="10" eb="12">
      <t>トウガイ</t>
    </rPh>
    <rPh sb="12" eb="14">
      <t>ネンド</t>
    </rPh>
    <rPh sb="15" eb="16">
      <t>ガツ</t>
    </rPh>
    <rPh sb="16" eb="17">
      <t>マツ</t>
    </rPh>
    <phoneticPr fontId="1"/>
  </si>
  <si>
    <r>
      <t xml:space="preserve">手当等の年間支給額㋺
</t>
    </r>
    <r>
      <rPr>
        <sz val="10"/>
        <color theme="1"/>
        <rFont val="BIZ UDゴシック"/>
        <family val="3"/>
        <charset val="128"/>
      </rPr>
      <t>※府の支援対象期間のみ</t>
    </r>
    <rPh sb="8" eb="9">
      <t>ガク</t>
    </rPh>
    <rPh sb="12" eb="13">
      <t>フ</t>
    </rPh>
    <rPh sb="14" eb="20">
      <t>シエンタイショウキカン</t>
    </rPh>
    <phoneticPr fontId="1"/>
  </si>
  <si>
    <r>
      <t>（</t>
    </r>
    <r>
      <rPr>
        <sz val="12"/>
        <rFont val="BIZ UDゴシック"/>
        <family val="3"/>
        <charset val="128"/>
      </rPr>
      <t>abc</t>
    </r>
    <r>
      <rPr>
        <sz val="11"/>
        <rFont val="BIZ UDゴシック"/>
        <family val="3"/>
        <charset val="128"/>
      </rPr>
      <t>の低い額）</t>
    </r>
    <rPh sb="5" eb="6">
      <t>ヒク</t>
    </rPh>
    <rPh sb="7" eb="8">
      <t>ガク</t>
    </rPh>
    <phoneticPr fontId="1"/>
  </si>
  <si>
    <r>
      <t>円</t>
    </r>
    <r>
      <rPr>
        <sz val="9"/>
        <rFont val="BIZ UDゴシック"/>
        <family val="3"/>
        <charset val="128"/>
      </rPr>
      <t>（最大12ヶ月）</t>
    </r>
    <rPh sb="0" eb="1">
      <t>エン</t>
    </rPh>
    <rPh sb="2" eb="4">
      <t>サイダイ</t>
    </rPh>
    <rPh sb="7" eb="8">
      <t>ゲツ</t>
    </rPh>
    <phoneticPr fontId="1"/>
  </si>
  <si>
    <t>様式第１号　別紙２</t>
    <rPh sb="0" eb="2">
      <t>ヨウシキ</t>
    </rPh>
    <rPh sb="2" eb="3">
      <t>ダイ</t>
    </rPh>
    <rPh sb="4" eb="5">
      <t>ゴウ</t>
    </rPh>
    <rPh sb="6" eb="8">
      <t>ベッシ</t>
    </rPh>
    <phoneticPr fontId="1"/>
  </si>
  <si>
    <t>　滋賀県産業支援プラザ　理事長</t>
    <rPh sb="4" eb="8">
      <t>サンギョウシエン</t>
    </rPh>
    <rPh sb="12" eb="15">
      <t>リジチョウ</t>
    </rPh>
    <phoneticPr fontId="1"/>
  </si>
  <si>
    <t>　　滋賀県産業支援プラザ　理事長</t>
    <rPh sb="5" eb="9">
      <t>サンギョウシエン</t>
    </rPh>
    <rPh sb="13" eb="16">
      <t>リジチョウ</t>
    </rPh>
    <phoneticPr fontId="1"/>
  </si>
  <si>
    <t>２　振込先口座</t>
    <rPh sb="2" eb="5">
      <t>フリコミサキ</t>
    </rPh>
    <rPh sb="5" eb="7">
      <t>コウザ</t>
    </rPh>
    <phoneticPr fontId="1"/>
  </si>
  <si>
    <t>金融機関名</t>
    <rPh sb="0" eb="2">
      <t>キンユウ</t>
    </rPh>
    <rPh sb="2" eb="4">
      <t>キカン</t>
    </rPh>
    <rPh sb="4" eb="5">
      <t>メイ</t>
    </rPh>
    <phoneticPr fontId="1"/>
  </si>
  <si>
    <t>本支店名</t>
    <rPh sb="0" eb="3">
      <t>ホンシテン</t>
    </rPh>
    <rPh sb="3" eb="4">
      <t>メイ</t>
    </rPh>
    <phoneticPr fontId="1"/>
  </si>
  <si>
    <t>口座種別</t>
    <rPh sb="0" eb="2">
      <t>コウザ</t>
    </rPh>
    <rPh sb="2" eb="4">
      <t>シュベツ</t>
    </rPh>
    <phoneticPr fontId="1"/>
  </si>
  <si>
    <t>口座番号</t>
    <rPh sb="0" eb="2">
      <t>コウザ</t>
    </rPh>
    <rPh sb="2" eb="4">
      <t>バンゴウ</t>
    </rPh>
    <phoneticPr fontId="1"/>
  </si>
  <si>
    <t>口座名義</t>
    <rPh sb="0" eb="2">
      <t>コウザ</t>
    </rPh>
    <rPh sb="2" eb="4">
      <t>メイギ</t>
    </rPh>
    <phoneticPr fontId="1"/>
  </si>
  <si>
    <t>口座名義（カナ）</t>
    <rPh sb="0" eb="2">
      <t>コウザ</t>
    </rPh>
    <rPh sb="2" eb="4">
      <t>メイギ</t>
    </rPh>
    <phoneticPr fontId="1"/>
  </si>
  <si>
    <t>　滋賀県産業支援プラザ　理事長</t>
    <phoneticPr fontId="1"/>
  </si>
  <si>
    <t>(1) 補助対象中小企業等確認書（別紙１）</t>
    <rPh sb="17" eb="19">
      <t>ベッシ</t>
    </rPh>
    <phoneticPr fontId="1"/>
  </si>
  <si>
    <t>(2) 事業計画書（別紙２）</t>
    <rPh sb="10" eb="12">
      <t>ベッシ</t>
    </rPh>
    <phoneticPr fontId="1"/>
  </si>
  <si>
    <t>　私は、滋賀県産業支援プラザが滋賀県暴力団排除条例の趣旨にのっとり、事務または事業から暴力団員または暴力団もしくは暴力団員と密接な関係を有する者を排除していることを承知したうえで、下記の事項について誓約します。
　なお、滋賀県産業支援プラザが必要と認める場合は、本誓約書を滋賀県警察本部に提供することに同意します。</t>
    <rPh sb="7" eb="11">
      <t>サンギョウシエン</t>
    </rPh>
    <rPh sb="113" eb="117">
      <t>サンギョウシエン</t>
    </rPh>
    <phoneticPr fontId="1"/>
  </si>
  <si>
    <t>(3) 誓約書（別紙３）</t>
    <rPh sb="4" eb="7">
      <t>セイヤクショ</t>
    </rPh>
    <rPh sb="8" eb="10">
      <t>ベッシ</t>
    </rPh>
    <phoneticPr fontId="1"/>
  </si>
  <si>
    <t>(6) 事業者において奨学金返還支援手当の制度を設けていることを明らかにする書類</t>
    <rPh sb="4" eb="7">
      <t>ジギョウシャ</t>
    </rPh>
    <rPh sb="11" eb="14">
      <t>ショウガクキン</t>
    </rPh>
    <rPh sb="14" eb="16">
      <t>ヘンカン</t>
    </rPh>
    <rPh sb="16" eb="18">
      <t>シエン</t>
    </rPh>
    <rPh sb="18" eb="20">
      <t>テアテ</t>
    </rPh>
    <rPh sb="21" eb="23">
      <t>セイド</t>
    </rPh>
    <rPh sb="24" eb="25">
      <t>モウ</t>
    </rPh>
    <rPh sb="32" eb="33">
      <t>アキ</t>
    </rPh>
    <rPh sb="38" eb="40">
      <t>ショルイ</t>
    </rPh>
    <phoneticPr fontId="1"/>
  </si>
  <si>
    <t>様式第３号　別紙１</t>
    <rPh sb="0" eb="2">
      <t>ヨウシキ</t>
    </rPh>
    <rPh sb="2" eb="3">
      <t>ダイ</t>
    </rPh>
    <rPh sb="4" eb="5">
      <t>ゴウ</t>
    </rPh>
    <rPh sb="6" eb="8">
      <t>ベッシ</t>
    </rPh>
    <phoneticPr fontId="1"/>
  </si>
  <si>
    <t>(1)事業計画書（別紙１）</t>
    <rPh sb="9" eb="11">
      <t>ベッシ</t>
    </rPh>
    <phoneticPr fontId="1"/>
  </si>
  <si>
    <t>　　（雇用する従業員に周知している就業規則、賃金規則、規程など明文化された文書）</t>
    <rPh sb="3" eb="5">
      <t>コヨウ</t>
    </rPh>
    <rPh sb="7" eb="10">
      <t>ジュウギョウイン</t>
    </rPh>
    <rPh sb="11" eb="13">
      <t>シュウチ</t>
    </rPh>
    <rPh sb="17" eb="19">
      <t>シュウギョウ</t>
    </rPh>
    <rPh sb="19" eb="21">
      <t>キソク</t>
    </rPh>
    <rPh sb="22" eb="24">
      <t>チンギン</t>
    </rPh>
    <rPh sb="24" eb="26">
      <t>キソク</t>
    </rPh>
    <rPh sb="27" eb="29">
      <t>キテイ</t>
    </rPh>
    <rPh sb="31" eb="34">
      <t>メイブンカ</t>
    </rPh>
    <rPh sb="37" eb="39">
      <t>ブンショ</t>
    </rPh>
    <phoneticPr fontId="1"/>
  </si>
  <si>
    <t>(2) 支援対象者に支給した奨学金返済負担軽減支援制度の手当等の額が分かる書類</t>
    <phoneticPr fontId="1"/>
  </si>
  <si>
    <t>(4) 納税証明書　</t>
    <phoneticPr fontId="1"/>
  </si>
  <si>
    <t>(5) 三方よし宣言書（別紙４）</t>
    <rPh sb="4" eb="6">
      <t>サンポウ</t>
    </rPh>
    <rPh sb="8" eb="10">
      <t>センゲン</t>
    </rPh>
    <rPh sb="10" eb="11">
      <t>ショ</t>
    </rPh>
    <rPh sb="12" eb="14">
      <t>ベッシ</t>
    </rPh>
    <phoneticPr fontId="1"/>
  </si>
  <si>
    <t>三方よし宣言書</t>
    <rPh sb="0" eb="2">
      <t>サンポウ</t>
    </rPh>
    <rPh sb="4" eb="6">
      <t>センゲン</t>
    </rPh>
    <phoneticPr fontId="1"/>
  </si>
  <si>
    <r>
      <t xml:space="preserve">手当等の年間支給額㋺
</t>
    </r>
    <r>
      <rPr>
        <sz val="10"/>
        <color theme="1"/>
        <rFont val="BIZ UDゴシック"/>
        <family val="3"/>
        <charset val="128"/>
      </rPr>
      <t>※県の支援対象期間のみ</t>
    </r>
    <rPh sb="8" eb="9">
      <t>ガク</t>
    </rPh>
    <rPh sb="12" eb="13">
      <t>ケン</t>
    </rPh>
    <rPh sb="14" eb="20">
      <t>シエンタイショウキカン</t>
    </rPh>
    <phoneticPr fontId="1"/>
  </si>
  <si>
    <r>
      <t xml:space="preserve">手当等の年間支給額㋺
</t>
    </r>
    <r>
      <rPr>
        <sz val="10"/>
        <color theme="1"/>
        <rFont val="BIZ UDゴシック"/>
        <family val="3"/>
        <charset val="128"/>
      </rPr>
      <t>※県の支援対象期間のみ</t>
    </r>
    <rPh sb="8" eb="9">
      <t>ガク</t>
    </rPh>
    <rPh sb="14" eb="20">
      <t>シエンタイショウキカン</t>
    </rPh>
    <phoneticPr fontId="1"/>
  </si>
  <si>
    <t>企業よし</t>
    <rPh sb="0" eb="2">
      <t>キギョウ</t>
    </rPh>
    <phoneticPr fontId="1"/>
  </si>
  <si>
    <t>従業員よし</t>
    <rPh sb="0" eb="3">
      <t>ジュウギョウイン</t>
    </rPh>
    <phoneticPr fontId="1"/>
  </si>
  <si>
    <t>地域よし</t>
    <rPh sb="0" eb="2">
      <t>チイキ</t>
    </rPh>
    <phoneticPr fontId="1"/>
  </si>
  <si>
    <t>令和７年（2025年）　月　日</t>
    <rPh sb="0" eb="2">
      <t>レイワ</t>
    </rPh>
    <rPh sb="3" eb="4">
      <t>ネン</t>
    </rPh>
    <rPh sb="9" eb="10">
      <t>ネン</t>
    </rPh>
    <rPh sb="12" eb="13">
      <t>ツキ</t>
    </rPh>
    <rPh sb="14" eb="15">
      <t>ニチ</t>
    </rPh>
    <phoneticPr fontId="1"/>
  </si>
  <si>
    <t>法人名　　　　　</t>
    <rPh sb="0" eb="3">
      <t>ホウジンメイ</t>
    </rPh>
    <phoneticPr fontId="1"/>
  </si>
  <si>
    <t>代表者名　</t>
    <rPh sb="0" eb="4">
      <t>ダイヒョウシャメイ</t>
    </rPh>
    <phoneticPr fontId="1"/>
  </si>
  <si>
    <t>若年者確保・定着支援に取り組むにあたり、「企業よし、従業員よし、地域よしの三方よ
し」宣言書を提出します。</t>
    <rPh sb="0" eb="3">
      <t>ジャクネンシャ</t>
    </rPh>
    <rPh sb="3" eb="5">
      <t>カクホ</t>
    </rPh>
    <rPh sb="6" eb="8">
      <t>テイチャク</t>
    </rPh>
    <rPh sb="8" eb="10">
      <t>シエン</t>
    </rPh>
    <rPh sb="11" eb="12">
      <t>ト</t>
    </rPh>
    <rPh sb="13" eb="14">
      <t>ク</t>
    </rPh>
    <rPh sb="21" eb="23">
      <t>キギョウ</t>
    </rPh>
    <rPh sb="26" eb="29">
      <t>ジュウギョウイン</t>
    </rPh>
    <rPh sb="32" eb="34">
      <t>チイキ</t>
    </rPh>
    <rPh sb="37" eb="39">
      <t>ミカタ</t>
    </rPh>
    <rPh sb="44" eb="46">
      <t>センゲン</t>
    </rPh>
    <rPh sb="46" eb="47">
      <t>ショ</t>
    </rPh>
    <rPh sb="48" eb="50">
      <t>テイシュツ</t>
    </rPh>
    <phoneticPr fontId="1"/>
  </si>
  <si>
    <t>滋賀県産業支援プラザ若年層等人材確保・定着補助金（奨学金返還支援）実績報告書</t>
    <rPh sb="35" eb="38">
      <t>ホウコクショ</t>
    </rPh>
    <phoneticPr fontId="1"/>
  </si>
  <si>
    <t>(1) 実績報告書（別紙１）</t>
    <rPh sb="4" eb="6">
      <t>ジッセキ</t>
    </rPh>
    <rPh sb="6" eb="9">
      <t>ホウコクショ</t>
    </rPh>
    <rPh sb="10" eb="12">
      <t>ベッシ</t>
    </rPh>
    <phoneticPr fontId="1"/>
  </si>
  <si>
    <t>（第１４条関係）</t>
    <rPh sb="1" eb="2">
      <t>ダイ</t>
    </rPh>
    <rPh sb="4" eb="5">
      <t>ジョウ</t>
    </rPh>
    <rPh sb="5" eb="7">
      <t>カンケイ</t>
    </rPh>
    <phoneticPr fontId="1"/>
  </si>
  <si>
    <t>様式第２号（第６条関係）</t>
    <phoneticPr fontId="1"/>
  </si>
  <si>
    <t>１　着手日</t>
    <rPh sb="2" eb="5">
      <t>チャクシュビ</t>
    </rPh>
    <phoneticPr fontId="1"/>
  </si>
  <si>
    <t>２　申請理由</t>
    <rPh sb="2" eb="6">
      <t>シンセイリユウ</t>
    </rPh>
    <phoneticPr fontId="1"/>
  </si>
  <si>
    <t>生年月日</t>
    <rPh sb="0" eb="4">
      <t>セイネンガッピ</t>
    </rPh>
    <phoneticPr fontId="1"/>
  </si>
  <si>
    <t>性別</t>
    <rPh sb="0" eb="2">
      <t>セイベツ</t>
    </rPh>
    <phoneticPr fontId="1"/>
  </si>
  <si>
    <t>１　補助金請求額</t>
    <rPh sb="5" eb="7">
      <t>セイキュウ</t>
    </rPh>
    <rPh sb="7" eb="8">
      <t>ガク</t>
    </rPh>
    <phoneticPr fontId="1"/>
  </si>
  <si>
    <t>　上記補助金の交付について、滋賀県産業支援プラザ若年層等人材確保・定着補助金（奨学金返還支援）交付要領第６条に基づき、下記のとおり補助金の交付を申請します。なお、この申請にあたり同交付要領第１２条に該当する事実が判明したときは、補助金等の交付の決定の全部または一部を取り消されても、何ら異議の申立てを行いません。</t>
    <rPh sb="51" eb="52">
      <t>ダイ</t>
    </rPh>
    <rPh sb="53" eb="54">
      <t>ジョウ</t>
    </rPh>
    <rPh sb="65" eb="68">
      <t>ホジョキン</t>
    </rPh>
    <rPh sb="69" eb="71">
      <t>コウフ</t>
    </rPh>
    <phoneticPr fontId="1"/>
  </si>
  <si>
    <t>１　補助金交付申請額</t>
    <rPh sb="9" eb="10">
      <t>ガク</t>
    </rPh>
    <phoneticPr fontId="1"/>
  </si>
  <si>
    <t>滋賀県産業支援プラザ若年層等人材確保・定着補助金（奨学金返還支援）
事前着手申請書</t>
    <rPh sb="14" eb="16">
      <t>ジンザイ</t>
    </rPh>
    <rPh sb="28" eb="30">
      <t>ヘンカン</t>
    </rPh>
    <rPh sb="34" eb="38">
      <t>ジゼンチャクシュ</t>
    </rPh>
    <rPh sb="38" eb="41">
      <t>シンセイショ</t>
    </rPh>
    <phoneticPr fontId="1"/>
  </si>
  <si>
    <t>　　年　月　日付けで提出した交付申請について着手日を下記のとおりとしたいので、滋賀県産業支援プラザ若年層等人材確保・定着補助金（奨学金返還支援）交付要領第６条第２項の規定により申請します。</t>
    <rPh sb="10" eb="12">
      <t>テイシュツ</t>
    </rPh>
    <rPh sb="14" eb="18">
      <t>コウフシンセイ</t>
    </rPh>
    <rPh sb="22" eb="24">
      <t>チャクシュ</t>
    </rPh>
    <rPh sb="24" eb="25">
      <t>ビ</t>
    </rPh>
    <rPh sb="79" eb="80">
      <t>ダイ</t>
    </rPh>
    <rPh sb="81" eb="82">
      <t>コウ</t>
    </rPh>
    <phoneticPr fontId="1"/>
  </si>
  <si>
    <t>様式第３号（第９条関係）</t>
    <phoneticPr fontId="1"/>
  </si>
  <si>
    <t>　　年　月　日付けで交付決定通知を受けた交付申請の内容を下記のとおり変更したいので、滋賀県産業支援プラザ若年層等人材確保・定着補助金（奨学金返還支援）交付要領第９条第１項の規定により申請します。</t>
    <rPh sb="10" eb="14">
      <t>コウフケッテイ</t>
    </rPh>
    <rPh sb="14" eb="16">
      <t>ツウチ</t>
    </rPh>
    <rPh sb="17" eb="18">
      <t>ウ</t>
    </rPh>
    <rPh sb="20" eb="24">
      <t>コウフシンセイ</t>
    </rPh>
    <rPh sb="82" eb="83">
      <t>ダイ</t>
    </rPh>
    <rPh sb="84" eb="85">
      <t>コウ</t>
    </rPh>
    <phoneticPr fontId="1"/>
  </si>
  <si>
    <t>滋賀県産業支援プラザ若年層等確保・定着補助金（奨学金返還支援）交付請求書</t>
    <rPh sb="23" eb="26">
      <t>ショウガクキン</t>
    </rPh>
    <rPh sb="26" eb="28">
      <t>ヘンカン</t>
    </rPh>
    <rPh sb="31" eb="33">
      <t>コウフ</t>
    </rPh>
    <rPh sb="33" eb="35">
      <t>セイキュウ</t>
    </rPh>
    <rPh sb="35" eb="36">
      <t>ショ</t>
    </rPh>
    <phoneticPr fontId="1"/>
  </si>
  <si>
    <t>2026年　月　　日付けをもって交付決定通知を受けた標記補助事業を完了しましたので、滋賀県産業支援プラザ若年層等人材確保・定着補助金（奨学金返還支援）交付要領第１１条の規定に基づき、下記のとおり報告します。</t>
    <rPh sb="75" eb="77">
      <t>コウフ</t>
    </rPh>
    <rPh sb="77" eb="79">
      <t>ヨウリョウ</t>
    </rPh>
    <phoneticPr fontId="1"/>
  </si>
  <si>
    <t>人については、令和８年３月31日時点で、</t>
    <rPh sb="0" eb="1">
      <t>ニン</t>
    </rPh>
    <rPh sb="7" eb="9">
      <t>レイワ</t>
    </rPh>
    <rPh sb="10" eb="11">
      <t>ネン</t>
    </rPh>
    <rPh sb="12" eb="13">
      <t>ガツ</t>
    </rPh>
    <rPh sb="15" eb="16">
      <t>ニチ</t>
    </rPh>
    <rPh sb="16" eb="18">
      <t>ジテン</t>
    </rPh>
    <phoneticPr fontId="1"/>
  </si>
  <si>
    <t>当社に在籍している（いた）こと
下記のとおり規程に基づいて手当等を支払うこと</t>
    <phoneticPr fontId="1"/>
  </si>
  <si>
    <t>滋賀県産業支援プラザ若年層等人材確保・定着補助金（奨学金返還支援）
交付申請書</t>
    <rPh sb="14" eb="16">
      <t>ジンザイ</t>
    </rPh>
    <rPh sb="25" eb="28">
      <t>ショウガクキン</t>
    </rPh>
    <rPh sb="28" eb="30">
      <t>ヘンカン</t>
    </rPh>
    <rPh sb="34" eb="36">
      <t>コウフ</t>
    </rPh>
    <phoneticPr fontId="1"/>
  </si>
  <si>
    <t>　　分かる書類</t>
    <rPh sb="2" eb="3">
      <t>ワ</t>
    </rPh>
    <rPh sb="5" eb="7">
      <t>ショルイ</t>
    </rPh>
    <phoneticPr fontId="1"/>
  </si>
  <si>
    <t>　※　在籍場所の明示された、給与明細、人事関係台帳等</t>
    <rPh sb="3" eb="7">
      <t>ザイセキバショ</t>
    </rPh>
    <rPh sb="8" eb="10">
      <t>メイジ</t>
    </rPh>
    <rPh sb="14" eb="18">
      <t>キュウヨメイサイ</t>
    </rPh>
    <rPh sb="19" eb="23">
      <t>ジンジカンケイ</t>
    </rPh>
    <rPh sb="23" eb="25">
      <t>ダイチョウ</t>
    </rPh>
    <rPh sb="25" eb="26">
      <t>トウ</t>
    </rPh>
    <phoneticPr fontId="1"/>
  </si>
  <si>
    <t>支援対象者に支給した奨学金返済負担軽減支援制度の手当等の額が分かる書類を準備しました。</t>
    <rPh sb="36" eb="38">
      <t>ジュンビ</t>
    </rPh>
    <phoneticPr fontId="1"/>
  </si>
  <si>
    <t>滋賀県産業支援プラザ若年層等人材確保・定着補助金（奨学金返還支援）
事業計画変更申請書</t>
    <rPh sb="14" eb="16">
      <t>ジンザイ</t>
    </rPh>
    <rPh sb="28" eb="30">
      <t>ヘンカン</t>
    </rPh>
    <rPh sb="34" eb="38">
      <t>ジギョウケイカク</t>
    </rPh>
    <rPh sb="38" eb="40">
      <t>ヘンコウ</t>
    </rPh>
    <phoneticPr fontId="1"/>
  </si>
  <si>
    <t>１　中止・廃止の理由</t>
    <rPh sb="2" eb="4">
      <t>チュウシ</t>
    </rPh>
    <rPh sb="5" eb="7">
      <t>ハイシ</t>
    </rPh>
    <rPh sb="8" eb="10">
      <t>リユウ</t>
    </rPh>
    <phoneticPr fontId="1"/>
  </si>
  <si>
    <t>様式第５号（第１１条関係）</t>
    <phoneticPr fontId="1"/>
  </si>
  <si>
    <t>(3) 支援対象者が令和８年３月３１日時点で県内の事務所、または事業所に在籍していることが</t>
    <rPh sb="4" eb="9">
      <t>シエンタイショウシャ</t>
    </rPh>
    <rPh sb="10" eb="12">
      <t>レイワ</t>
    </rPh>
    <rPh sb="13" eb="14">
      <t>ネン</t>
    </rPh>
    <rPh sb="15" eb="16">
      <t>ガツ</t>
    </rPh>
    <rPh sb="18" eb="19">
      <t>ニチ</t>
    </rPh>
    <rPh sb="19" eb="21">
      <t>ジテン</t>
    </rPh>
    <rPh sb="22" eb="24">
      <t>ケンナイ</t>
    </rPh>
    <rPh sb="25" eb="28">
      <t>ジムショ</t>
    </rPh>
    <rPh sb="32" eb="35">
      <t>ジギョウショ</t>
    </rPh>
    <rPh sb="36" eb="38">
      <t>ザイセキ</t>
    </rPh>
    <phoneticPr fontId="1"/>
  </si>
  <si>
    <t>次のいずれかの書類の写し
ア）支払った全ての月の「賃金台帳」、「給与明細書」その他の支援対象者に支給した手当等の月ごとの実績がわかる書類の写し
イ）補助事業者が支援対象者に代わって奨学金貸与機関に送金する場合にあっては、補助事業者ならびに送金額が確認できる書類等の写しおよび領収書または振替払込請求書受領書の写し、その他の当該送金を行ったことが確認できる書類の写し
【※  ア）イ）のいずれも、支援対象者ごとに必要】</t>
    <rPh sb="0" eb="1">
      <t>ツギ</t>
    </rPh>
    <rPh sb="7" eb="9">
      <t>ショルイ</t>
    </rPh>
    <rPh sb="10" eb="11">
      <t>ウツ</t>
    </rPh>
    <rPh sb="78" eb="80">
      <t>ジギョウ</t>
    </rPh>
    <rPh sb="112" eb="114">
      <t>ホジョ</t>
    </rPh>
    <rPh sb="114" eb="116">
      <t>ジギョウ</t>
    </rPh>
    <phoneticPr fontId="1"/>
  </si>
  <si>
    <t>様式第5号　別紙１</t>
    <rPh sb="0" eb="2">
      <t>ヨウシキ</t>
    </rPh>
    <rPh sb="2" eb="3">
      <t>ダイ</t>
    </rPh>
    <rPh sb="4" eb="5">
      <t>ゴウ</t>
    </rPh>
    <rPh sb="6" eb="8">
      <t>ベッシ</t>
    </rPh>
    <phoneticPr fontId="1"/>
  </si>
  <si>
    <t>様式第６号</t>
    <rPh sb="4" eb="5">
      <t>ゴウ</t>
    </rPh>
    <phoneticPr fontId="1"/>
  </si>
  <si>
    <t>　　年　月　日付けで確定通知を受けた標記補助金について、滋賀県産業支援プラザ若年層等人材確保・定着補助金（奨学金返還支援）交付要領第１４条に基づき、下記のとおり補助金を請求します。</t>
    <rPh sb="10" eb="12">
      <t>カクテイ</t>
    </rPh>
    <rPh sb="12" eb="14">
      <t>ツウチ</t>
    </rPh>
    <rPh sb="15" eb="16">
      <t>ウ</t>
    </rPh>
    <rPh sb="65" eb="66">
      <t>ダイ</t>
    </rPh>
    <rPh sb="68" eb="69">
      <t>ジョウ</t>
    </rPh>
    <rPh sb="80" eb="83">
      <t>ホジョキン</t>
    </rPh>
    <phoneticPr fontId="1"/>
  </si>
  <si>
    <r>
      <t>私（申請者）は滋賀県産業支援プラザ若年層等人材確保・定着支援補助金（奨学金返還支援）交付要領第３条に規定する</t>
    </r>
    <r>
      <rPr>
        <b/>
        <u/>
        <sz val="11"/>
        <color rgb="FFFF0000"/>
        <rFont val="BIZ UDゴシック"/>
        <family val="3"/>
        <charset val="128"/>
      </rPr>
      <t>補助事業者</t>
    </r>
    <r>
      <rPr>
        <sz val="11"/>
        <color theme="1"/>
        <rFont val="BIZ UDゴシック"/>
        <family val="3"/>
        <charset val="128"/>
      </rPr>
      <t>です。</t>
    </r>
    <rPh sb="0" eb="1">
      <t>ワタシ</t>
    </rPh>
    <rPh sb="2" eb="5">
      <t>シンセイシャ</t>
    </rPh>
    <rPh sb="10" eb="14">
      <t>サンギョウシエン</t>
    </rPh>
    <rPh sb="17" eb="19">
      <t>ジャクネン</t>
    </rPh>
    <rPh sb="19" eb="20">
      <t>ソウ</t>
    </rPh>
    <rPh sb="20" eb="21">
      <t>トウ</t>
    </rPh>
    <rPh sb="21" eb="23">
      <t>ジンザイ</t>
    </rPh>
    <rPh sb="23" eb="25">
      <t>カクホ</t>
    </rPh>
    <rPh sb="26" eb="33">
      <t>テイチャクシエンホジョキン</t>
    </rPh>
    <rPh sb="34" eb="37">
      <t>ショウガクキン</t>
    </rPh>
    <rPh sb="37" eb="39">
      <t>ヘンカン</t>
    </rPh>
    <rPh sb="39" eb="41">
      <t>シエン</t>
    </rPh>
    <rPh sb="44" eb="46">
      <t>ヨウリョウ</t>
    </rPh>
    <rPh sb="46" eb="47">
      <t>ダイ</t>
    </rPh>
    <rPh sb="48" eb="49">
      <t>ジョウ</t>
    </rPh>
    <rPh sb="50" eb="52">
      <t>キテイ</t>
    </rPh>
    <rPh sb="54" eb="56">
      <t>ホジョ</t>
    </rPh>
    <rPh sb="56" eb="58">
      <t>ジギョウ</t>
    </rPh>
    <rPh sb="58" eb="59">
      <t>シャ</t>
    </rPh>
    <phoneticPr fontId="1"/>
  </si>
  <si>
    <r>
      <t>様式１－</t>
    </r>
    <r>
      <rPr>
        <sz val="11"/>
        <color theme="1"/>
        <rFont val="Microsoft YaHei"/>
        <family val="3"/>
        <charset val="134"/>
      </rPr>
      <t>１</t>
    </r>
    <r>
      <rPr>
        <sz val="11"/>
        <color theme="1"/>
        <rFont val="BIZ UDゴシック"/>
        <family val="3"/>
        <charset val="128"/>
      </rPr>
      <t>（中小企業等確認書）の内容を確認しました。</t>
    </r>
    <rPh sb="0" eb="2">
      <t>ヨウシキ</t>
    </rPh>
    <rPh sb="6" eb="8">
      <t>チュウショウ</t>
    </rPh>
    <rPh sb="8" eb="10">
      <t>キギョウ</t>
    </rPh>
    <rPh sb="10" eb="11">
      <t>トウ</t>
    </rPh>
    <rPh sb="11" eb="14">
      <t>カクニンショ</t>
    </rPh>
    <rPh sb="16" eb="18">
      <t>ナイヨウ</t>
    </rPh>
    <rPh sb="19" eb="21">
      <t>カクニン</t>
    </rPh>
    <phoneticPr fontId="1"/>
  </si>
  <si>
    <t>様式１－４（三方よし宣言書）の内容を確認しました。</t>
    <rPh sb="0" eb="2">
      <t>ヨウシキ</t>
    </rPh>
    <rPh sb="6" eb="8">
      <t>サンポウ</t>
    </rPh>
    <rPh sb="10" eb="13">
      <t>センゲンショ</t>
    </rPh>
    <rPh sb="15" eb="17">
      <t>ナイヨウ</t>
    </rPh>
    <rPh sb="18" eb="20">
      <t>カクニン</t>
    </rPh>
    <phoneticPr fontId="1"/>
  </si>
  <si>
    <t>奨学金返還支援手当の制度について記載のある書類を準備しました。</t>
    <rPh sb="0" eb="3">
      <t>ショウガクキン</t>
    </rPh>
    <rPh sb="3" eb="5">
      <t>ヘンカン</t>
    </rPh>
    <rPh sb="5" eb="7">
      <t>シエン</t>
    </rPh>
    <rPh sb="7" eb="9">
      <t>テアテ</t>
    </rPh>
    <rPh sb="10" eb="12">
      <t>セイド</t>
    </rPh>
    <rPh sb="16" eb="18">
      <t>キサイ</t>
    </rPh>
    <rPh sb="21" eb="23">
      <t>ショルイ</t>
    </rPh>
    <rPh sb="24" eb="26">
      <t>ジュンビ</t>
    </rPh>
    <phoneticPr fontId="1"/>
  </si>
  <si>
    <t>滋賀県産業支援プラザ若年層等人材確保・定着補助金（奨学金返還支援）に係る
補助事業（中止・廃止）承認申請書</t>
    <rPh sb="42" eb="44">
      <t>チュウシ</t>
    </rPh>
    <phoneticPr fontId="1"/>
  </si>
  <si>
    <t>　　年　月　日付けで交付決定通知をうけた標記補助金に係る補助事業について、下記のとおり（中止・廃止）したいので、滋賀県産業支援プラザ若年層等人材確保・定着補助金（奨学金返還支援）交付要領第９条第２号の規定により申請します。</t>
    <rPh sb="12" eb="14">
      <t>ケッテイ</t>
    </rPh>
    <rPh sb="14" eb="16">
      <t>ツウチ</t>
    </rPh>
    <rPh sb="44" eb="46">
      <t>チュウシ</t>
    </rPh>
    <rPh sb="97" eb="98">
      <t>ダイ</t>
    </rPh>
    <rPh sb="99" eb="100">
      <t>ジョウ</t>
    </rPh>
    <rPh sb="100" eb="101">
      <t>ダイ</t>
    </rPh>
    <rPh sb="102" eb="103">
      <t>ゴウ</t>
    </rPh>
    <rPh sb="104" eb="106">
      <t>キテイ</t>
    </rPh>
    <phoneticPr fontId="1"/>
  </si>
  <si>
    <t>様式３（事業計画変更申請書）の内容を確認しました。</t>
    <rPh sb="0" eb="2">
      <t>ヨウシキ</t>
    </rPh>
    <rPh sb="4" eb="6">
      <t>ジギョウ</t>
    </rPh>
    <rPh sb="6" eb="8">
      <t>ケイカク</t>
    </rPh>
    <rPh sb="8" eb="10">
      <t>ヘンコウ</t>
    </rPh>
    <rPh sb="10" eb="13">
      <t>シンセイショ</t>
    </rPh>
    <rPh sb="15" eb="17">
      <t>ナイヨウ</t>
    </rPh>
    <rPh sb="18" eb="20">
      <t>カクニン</t>
    </rPh>
    <phoneticPr fontId="1"/>
  </si>
  <si>
    <t>様式４（中止・廃止承認申請書）の内容を確認しました。</t>
    <rPh sb="0" eb="2">
      <t>ヨウシキ</t>
    </rPh>
    <rPh sb="4" eb="6">
      <t>チュウシ</t>
    </rPh>
    <rPh sb="7" eb="9">
      <t>ハイシ</t>
    </rPh>
    <rPh sb="9" eb="11">
      <t>ショウニン</t>
    </rPh>
    <rPh sb="11" eb="14">
      <t>シンセイショ</t>
    </rPh>
    <rPh sb="16" eb="18">
      <t>ナイヨウ</t>
    </rPh>
    <rPh sb="19" eb="21">
      <t>カクニン</t>
    </rPh>
    <phoneticPr fontId="1"/>
  </si>
  <si>
    <t>支援対象者が令和8年3月31日時点で県内の事務所、または事業所に在籍していることが分かる書類を準備しました。</t>
    <rPh sb="6" eb="8">
      <t>レイワ</t>
    </rPh>
    <rPh sb="9" eb="10">
      <t>ネン</t>
    </rPh>
    <rPh sb="11" eb="12">
      <t>ガツ</t>
    </rPh>
    <rPh sb="14" eb="15">
      <t>ヒ</t>
    </rPh>
    <rPh sb="15" eb="17">
      <t>ジテン</t>
    </rPh>
    <rPh sb="18" eb="20">
      <t>ケンナイ</t>
    </rPh>
    <rPh sb="21" eb="24">
      <t>ジムショ</t>
    </rPh>
    <rPh sb="28" eb="31">
      <t>ジギョウショ</t>
    </rPh>
    <rPh sb="32" eb="34">
      <t>ザイセキ</t>
    </rPh>
    <rPh sb="41" eb="42">
      <t>ワ</t>
    </rPh>
    <rPh sb="44" eb="46">
      <t>ショルイ</t>
    </rPh>
    <rPh sb="47" eb="49">
      <t>ジュンビ</t>
    </rPh>
    <phoneticPr fontId="1"/>
  </si>
  <si>
    <r>
      <t>企業よし
　</t>
    </r>
    <r>
      <rPr>
        <sz val="11"/>
        <color rgb="FFFF0000"/>
        <rFont val="BIZ UDゴシック"/>
        <family val="3"/>
        <charset val="128"/>
      </rPr>
      <t>企業活動の継続・発展に向け、人材確保や業務効率化等に対して取り組もうとされている内容について、ご記入ください。</t>
    </r>
    <r>
      <rPr>
        <sz val="11"/>
        <color theme="1"/>
        <rFont val="BIZ UDゴシック"/>
        <family val="3"/>
        <charset val="128"/>
      </rPr>
      <t xml:space="preserve">
</t>
    </r>
    <r>
      <rPr>
        <sz val="11"/>
        <color rgb="FFFF0000"/>
        <rFont val="BIZ UDゴシック"/>
        <family val="3"/>
        <charset val="128"/>
      </rPr>
      <t>(例）インターシップの実施による若年層との接点確保、DXによる業務プロセスの見直しなど</t>
    </r>
    <rPh sb="0" eb="2">
      <t>キギョウ</t>
    </rPh>
    <rPh sb="32" eb="33">
      <t>タイ</t>
    </rPh>
    <rPh sb="64" eb="65">
      <t>レイ</t>
    </rPh>
    <rPh sb="74" eb="76">
      <t>ジッシ</t>
    </rPh>
    <rPh sb="79" eb="82">
      <t>ジャクネンソウ</t>
    </rPh>
    <rPh sb="84" eb="88">
      <t>セッテンカクホ</t>
    </rPh>
    <rPh sb="94" eb="96">
      <t>ギョウム</t>
    </rPh>
    <rPh sb="101" eb="103">
      <t>ミナオ</t>
    </rPh>
    <phoneticPr fontId="1"/>
  </si>
  <si>
    <r>
      <t>若者よし
　</t>
    </r>
    <r>
      <rPr>
        <sz val="11"/>
        <color rgb="FFFF0000"/>
        <rFont val="BIZ UDゴシック"/>
        <family val="3"/>
        <charset val="128"/>
      </rPr>
      <t>貴社において若年従業員に対し、従業員自身の成長支援に向けて実施する取組について、ご記入ください。
(例）若年従業員の業務をサポートするメンター制度、専門資格の取得に向けた支援制度など</t>
    </r>
    <rPh sb="0" eb="2">
      <t>ワカモノ</t>
    </rPh>
    <rPh sb="27" eb="29">
      <t>セイチョウ</t>
    </rPh>
    <rPh sb="29" eb="31">
      <t>シエン</t>
    </rPh>
    <rPh sb="32" eb="33">
      <t>ム</t>
    </rPh>
    <rPh sb="35" eb="37">
      <t>ジッシ</t>
    </rPh>
    <rPh sb="39" eb="41">
      <t>トリクミ</t>
    </rPh>
    <rPh sb="57" eb="58">
      <t>レイ</t>
    </rPh>
    <phoneticPr fontId="1"/>
  </si>
  <si>
    <r>
      <t>地域よし
　</t>
    </r>
    <r>
      <rPr>
        <sz val="11"/>
        <color rgb="FFFF0000"/>
        <rFont val="BIZ UDゴシック"/>
        <family val="3"/>
        <charset val="128"/>
      </rPr>
      <t>貴社の企業活動を通じて、地域社会に提供されようとしている価値等についてご記入ください。
（企業理念やパーパス・ミッション・バリュー等を踏まえて記載いただければ幸いです）</t>
    </r>
    <rPh sb="0" eb="2">
      <t>チイキ</t>
    </rPh>
    <phoneticPr fontId="1"/>
  </si>
  <si>
    <t>(7) 健康保険・厚生年金保険資格取得確認および標準報酬決定通知書の写し</t>
    <rPh sb="4" eb="8">
      <t>ケンコウホケン</t>
    </rPh>
    <rPh sb="9" eb="15">
      <t>コウセイネンキンホケン</t>
    </rPh>
    <rPh sb="15" eb="21">
      <t>シカクシュトクカクニン</t>
    </rPh>
    <rPh sb="24" eb="28">
      <t>ヒョウジュンホウシュウ</t>
    </rPh>
    <rPh sb="28" eb="30">
      <t>ケッテイ</t>
    </rPh>
    <rPh sb="30" eb="33">
      <t>ツウチショ</t>
    </rPh>
    <rPh sb="34" eb="35">
      <t>ウツ</t>
    </rPh>
    <phoneticPr fontId="1"/>
  </si>
  <si>
    <t xml:space="preserve">   （又は支援対象従業員の生年月日・入社年月日がわかる資料）</t>
    <rPh sb="4" eb="5">
      <t>マタ</t>
    </rPh>
    <rPh sb="6" eb="13">
      <t>シエンタイショウジュウギョウイン</t>
    </rPh>
    <rPh sb="14" eb="18">
      <t>セイネンガッピ</t>
    </rPh>
    <rPh sb="19" eb="24">
      <t>ニュウシャネンガッピ</t>
    </rPh>
    <rPh sb="28" eb="30">
      <t>シリョウ</t>
    </rPh>
    <phoneticPr fontId="1"/>
  </si>
  <si>
    <t>氏名
（生年月日）</t>
    <rPh sb="0" eb="2">
      <t>シメイ</t>
    </rPh>
    <rPh sb="4" eb="8">
      <t>セイネンガッピ</t>
    </rPh>
    <phoneticPr fontId="1"/>
  </si>
  <si>
    <t>(2)変更内容が確認できる資料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</si>
</sst>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quot;円&quot;"/>
    <numFmt numFmtId="178" formatCode="#,##0&quot;人&quot;"/>
    <numFmt numFmtId="179" formatCode="0_ "/>
    <numFmt numFmtId="180" formatCode="[$-411]ggge&quot;年&quot;m&quot;月&quot;d&quot;日&quot;;@"/>
  </numFmts>
  <fonts count="36">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游ゴシック"/>
      <family val="2"/>
      <charset val="128"/>
      <scheme val="minor"/>
    </font>
    <font>
      <sz val="10"/>
      <color theme="1"/>
      <name val="BIZ UDゴシック"/>
      <family val="3"/>
      <charset val="128"/>
    </font>
    <font>
      <sz val="11"/>
      <color rgb="FF0070C0"/>
      <name val="BIZ UDゴシック"/>
      <family val="3"/>
      <charset val="128"/>
    </font>
    <font>
      <sz val="9"/>
      <color theme="1"/>
      <name val="BIZ UDゴシック"/>
      <family val="3"/>
      <charset val="128"/>
    </font>
    <font>
      <b/>
      <sz val="9"/>
      <color indexed="81"/>
      <name val="BIZ UDPゴシック"/>
      <family val="3"/>
      <charset val="128"/>
    </font>
    <font>
      <b/>
      <sz val="11"/>
      <color theme="1"/>
      <name val="BIZ UDゴシック"/>
      <family val="3"/>
      <charset val="128"/>
    </font>
    <font>
      <sz val="11"/>
      <color rgb="FFFF0000"/>
      <name val="BIZ UDゴシック"/>
      <family val="3"/>
      <charset val="128"/>
    </font>
    <font>
      <u/>
      <sz val="11"/>
      <color theme="1"/>
      <name val="BIZ UDゴシック"/>
      <family val="3"/>
      <charset val="128"/>
    </font>
    <font>
      <sz val="11"/>
      <name val="游ゴシック"/>
      <family val="3"/>
      <charset val="128"/>
      <scheme val="minor"/>
    </font>
    <font>
      <sz val="9"/>
      <name val="游ゴシック"/>
      <family val="3"/>
      <charset val="128"/>
      <scheme val="minor"/>
    </font>
    <font>
      <b/>
      <u/>
      <sz val="11"/>
      <color rgb="FFFF0000"/>
      <name val="BIZ UDゴシック"/>
      <family val="3"/>
      <charset val="128"/>
    </font>
    <font>
      <sz val="11"/>
      <name val="BIZ UDゴシック"/>
      <family val="3"/>
      <charset val="128"/>
    </font>
    <font>
      <sz val="14"/>
      <name val="BIZ UDゴシック"/>
      <family val="3"/>
      <charset val="128"/>
    </font>
    <font>
      <b/>
      <sz val="14"/>
      <name val="BIZ UDゴシック"/>
      <family val="3"/>
      <charset val="128"/>
    </font>
    <font>
      <sz val="12"/>
      <name val="BIZ UDゴシック"/>
      <family val="3"/>
      <charset val="128"/>
    </font>
    <font>
      <sz val="36"/>
      <name val="BIZ UDゴシック"/>
      <family val="3"/>
      <charset val="128"/>
    </font>
    <font>
      <b/>
      <sz val="12"/>
      <name val="BIZ UDゴシック"/>
      <family val="3"/>
      <charset val="128"/>
    </font>
    <font>
      <sz val="10"/>
      <name val="BIZ UDゴシック"/>
      <family val="3"/>
      <charset val="128"/>
    </font>
    <font>
      <sz val="8"/>
      <name val="BIZ UDゴシック"/>
      <family val="3"/>
      <charset val="128"/>
    </font>
    <font>
      <sz val="9"/>
      <name val="BIZ UDゴシック"/>
      <family val="3"/>
      <charset val="128"/>
    </font>
    <font>
      <sz val="16"/>
      <name val="BIZ UDゴシック"/>
      <family val="3"/>
      <charset val="128"/>
    </font>
    <font>
      <sz val="7"/>
      <name val="BIZ UDゴシック"/>
      <family val="3"/>
      <charset val="128"/>
    </font>
    <font>
      <b/>
      <sz val="11"/>
      <color theme="0"/>
      <name val="BIZ UDゴシック"/>
      <family val="3"/>
      <charset val="128"/>
    </font>
    <font>
      <sz val="8"/>
      <color theme="1"/>
      <name val="BIZ UDゴシック"/>
      <family val="3"/>
      <charset val="128"/>
    </font>
    <font>
      <sz val="10"/>
      <color rgb="FF0070C0"/>
      <name val="BIZ UDゴシック"/>
      <family val="3"/>
      <charset val="128"/>
    </font>
    <font>
      <b/>
      <sz val="9"/>
      <name val="BIZ UDゴシック"/>
      <family val="3"/>
      <charset val="128"/>
    </font>
    <font>
      <sz val="14"/>
      <color rgb="FF0070C0"/>
      <name val="BIZ UDゴシック"/>
      <family val="3"/>
      <charset val="128"/>
    </font>
    <font>
      <sz val="9"/>
      <color rgb="FF0070C0"/>
      <name val="BIZ UDゴシック"/>
      <family val="3"/>
      <charset val="128"/>
    </font>
    <font>
      <sz val="16"/>
      <color rgb="FF0070C0"/>
      <name val="BIZ UDゴシック"/>
      <family val="3"/>
      <charset val="128"/>
    </font>
    <font>
      <sz val="11"/>
      <name val="游ゴシック"/>
      <family val="2"/>
      <charset val="128"/>
      <scheme val="minor"/>
    </font>
    <font>
      <b/>
      <sz val="11"/>
      <name val="BIZ UDゴシック"/>
      <family val="3"/>
      <charset val="128"/>
    </font>
    <font>
      <sz val="13"/>
      <name val="BIZ UDゴシック"/>
      <family val="3"/>
      <charset val="128"/>
    </font>
    <font>
      <sz val="11"/>
      <color theme="1"/>
      <name val="Microsoft YaHei"/>
      <family val="3"/>
      <charset val="134"/>
    </font>
  </fonts>
  <fills count="1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CCFF"/>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9FFCC"/>
        <bgColor indexed="64"/>
      </patternFill>
    </fill>
    <fill>
      <patternFill patternType="solid">
        <fgColor rgb="FFCCFF99"/>
        <bgColor indexed="64"/>
      </patternFill>
    </fill>
    <fill>
      <patternFill patternType="solid">
        <fgColor rgb="FFCC99FF"/>
        <bgColor indexed="64"/>
      </patternFill>
    </fill>
    <fill>
      <patternFill patternType="solid">
        <fgColor theme="0"/>
        <bgColor indexed="64"/>
      </patternFill>
    </fill>
    <fill>
      <patternFill patternType="solid">
        <fgColor rgb="FFE8F5F8"/>
        <bgColor indexed="64"/>
      </patternFill>
    </fill>
    <fill>
      <patternFill patternType="solid">
        <fgColor theme="2" tint="-0.74999237037263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ott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style="hair">
        <color indexed="64"/>
      </right>
      <top style="hair">
        <color indexed="64"/>
      </top>
      <bottom style="hair">
        <color indexed="64"/>
      </bottom>
      <diagonal/>
    </border>
    <border>
      <left/>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3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lignment vertical="center"/>
    </xf>
    <xf numFmtId="0" fontId="2" fillId="0" borderId="1" xfId="0" applyFont="1" applyBorder="1" applyAlignment="1">
      <alignment vertical="center" wrapText="1"/>
    </xf>
    <xf numFmtId="0" fontId="5" fillId="0" borderId="0" xfId="0" applyFont="1">
      <alignment vertical="center"/>
    </xf>
    <xf numFmtId="0" fontId="2" fillId="0" borderId="0" xfId="0" applyFont="1" applyAlignment="1">
      <alignment vertical="center" wrapText="1"/>
    </xf>
    <xf numFmtId="0" fontId="8" fillId="0" borderId="0" xfId="0" applyFont="1">
      <alignment vertical="center"/>
    </xf>
    <xf numFmtId="178" fontId="2" fillId="4" borderId="1" xfId="0" applyNumberFormat="1" applyFont="1" applyFill="1" applyBorder="1" applyAlignment="1">
      <alignment horizontal="right" vertical="center" shrinkToFit="1"/>
    </xf>
    <xf numFmtId="0" fontId="2" fillId="5" borderId="0" xfId="0" applyFont="1" applyFill="1">
      <alignment vertical="center"/>
    </xf>
    <xf numFmtId="0" fontId="2" fillId="4" borderId="1" xfId="0" applyFont="1" applyFill="1" applyBorder="1" applyAlignment="1">
      <alignment vertical="center" wrapText="1"/>
    </xf>
    <xf numFmtId="0" fontId="2" fillId="4" borderId="1" xfId="0" applyFont="1" applyFill="1" applyBorder="1">
      <alignment vertical="center"/>
    </xf>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9" fillId="0" borderId="0" xfId="0" applyFont="1">
      <alignment vertical="center"/>
    </xf>
    <xf numFmtId="0" fontId="2" fillId="3" borderId="1" xfId="0" applyFont="1" applyFill="1" applyBorder="1">
      <alignment vertical="center"/>
    </xf>
    <xf numFmtId="0" fontId="2" fillId="6" borderId="1" xfId="0" applyFont="1" applyFill="1" applyBorder="1">
      <alignment vertical="center"/>
    </xf>
    <xf numFmtId="0" fontId="2" fillId="6" borderId="1" xfId="0" applyFont="1" applyFill="1" applyBorder="1" applyAlignment="1">
      <alignment vertical="center" wrapText="1"/>
    </xf>
    <xf numFmtId="0" fontId="2" fillId="2" borderId="1" xfId="0" applyFont="1" applyFill="1" applyBorder="1">
      <alignment vertical="center"/>
    </xf>
    <xf numFmtId="0" fontId="6" fillId="0" borderId="0" xfId="0" applyFont="1" applyAlignment="1">
      <alignment horizontal="right" vertical="center"/>
    </xf>
    <xf numFmtId="0" fontId="10" fillId="0" borderId="0" xfId="0" applyFont="1" applyAlignment="1">
      <alignment horizontal="right" vertical="center"/>
    </xf>
    <xf numFmtId="0" fontId="9" fillId="0" borderId="0" xfId="0" applyFont="1" applyAlignment="1">
      <alignment horizontal="right" vertical="center"/>
    </xf>
    <xf numFmtId="0" fontId="2" fillId="4" borderId="1" xfId="0" applyFont="1" applyFill="1" applyBorder="1" applyAlignment="1">
      <alignment horizontal="center" vertical="center"/>
    </xf>
    <xf numFmtId="0" fontId="11" fillId="7" borderId="0" xfId="0" applyFont="1" applyFill="1">
      <alignment vertical="center"/>
    </xf>
    <xf numFmtId="0" fontId="11" fillId="0" borderId="0" xfId="0" applyFont="1">
      <alignment vertical="center"/>
    </xf>
    <xf numFmtId="49" fontId="11" fillId="7" borderId="0" xfId="0" applyNumberFormat="1" applyFont="1" applyFill="1">
      <alignment vertical="center"/>
    </xf>
    <xf numFmtId="38" fontId="11" fillId="7" borderId="0" xfId="0" applyNumberFormat="1" applyFont="1" applyFill="1">
      <alignment vertical="center"/>
    </xf>
    <xf numFmtId="0" fontId="11" fillId="5" borderId="0" xfId="0" applyFont="1" applyFill="1">
      <alignment vertical="center"/>
    </xf>
    <xf numFmtId="0" fontId="12" fillId="0" borderId="0" xfId="0" applyFont="1">
      <alignment vertical="center"/>
    </xf>
    <xf numFmtId="0" fontId="11" fillId="8" borderId="0" xfId="0" applyFont="1" applyFill="1">
      <alignment vertical="center"/>
    </xf>
    <xf numFmtId="0" fontId="11" fillId="9" borderId="0" xfId="0" applyFont="1" applyFill="1">
      <alignment vertical="center"/>
    </xf>
    <xf numFmtId="49" fontId="11" fillId="9" borderId="0" xfId="0" applyNumberFormat="1" applyFont="1" applyFill="1">
      <alignment vertical="center"/>
    </xf>
    <xf numFmtId="0" fontId="11" fillId="10" borderId="0" xfId="0" applyFont="1" applyFill="1">
      <alignment vertical="center"/>
    </xf>
    <xf numFmtId="49" fontId="11" fillId="10" borderId="0" xfId="0" applyNumberFormat="1" applyFont="1" applyFill="1">
      <alignment vertical="center"/>
    </xf>
    <xf numFmtId="38" fontId="11" fillId="10" borderId="0" xfId="0" applyNumberFormat="1" applyFont="1" applyFill="1">
      <alignment vertical="center"/>
    </xf>
    <xf numFmtId="0" fontId="11" fillId="11" borderId="0" xfId="0" applyFont="1" applyFill="1">
      <alignment vertical="center"/>
    </xf>
    <xf numFmtId="49" fontId="11" fillId="11" borderId="0" xfId="0" applyNumberFormat="1" applyFont="1" applyFill="1">
      <alignment vertical="center"/>
    </xf>
    <xf numFmtId="0" fontId="11" fillId="12" borderId="0" xfId="0" applyFont="1" applyFill="1">
      <alignment vertical="center"/>
    </xf>
    <xf numFmtId="49" fontId="11" fillId="12" borderId="0" xfId="0" applyNumberFormat="1" applyFont="1" applyFill="1">
      <alignment vertical="center"/>
    </xf>
    <xf numFmtId="38" fontId="11" fillId="12" borderId="0" xfId="0" applyNumberFormat="1" applyFont="1" applyFill="1">
      <alignment vertical="center"/>
    </xf>
    <xf numFmtId="0" fontId="11" fillId="13" borderId="0" xfId="0" applyFont="1" applyFill="1">
      <alignment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6" borderId="1" xfId="0" applyFont="1" applyFill="1" applyBorder="1" applyAlignment="1">
      <alignment horizontal="center" vertical="center"/>
    </xf>
    <xf numFmtId="0" fontId="14" fillId="5" borderId="0" xfId="0" applyFont="1" applyFill="1">
      <alignment vertical="center"/>
    </xf>
    <xf numFmtId="0" fontId="14" fillId="14" borderId="0" xfId="0" applyFont="1" applyFill="1">
      <alignment vertical="center"/>
    </xf>
    <xf numFmtId="14" fontId="14" fillId="0" borderId="0" xfId="0" applyNumberFormat="1" applyFont="1">
      <alignment vertical="center"/>
    </xf>
    <xf numFmtId="0" fontId="14" fillId="0" borderId="0" xfId="0" applyFont="1">
      <alignment vertical="center"/>
    </xf>
    <xf numFmtId="0" fontId="15" fillId="14" borderId="0" xfId="0" applyFont="1" applyFill="1">
      <alignment vertical="center"/>
    </xf>
    <xf numFmtId="0" fontId="14" fillId="14" borderId="5" xfId="0" applyFont="1" applyFill="1" applyBorder="1">
      <alignment vertical="center"/>
    </xf>
    <xf numFmtId="0" fontId="14" fillId="14" borderId="6" xfId="0" applyFont="1" applyFill="1" applyBorder="1">
      <alignment vertical="center"/>
    </xf>
    <xf numFmtId="0" fontId="15" fillId="14" borderId="6" xfId="0" applyFont="1" applyFill="1" applyBorder="1" applyAlignment="1">
      <alignment horizontal="center" vertical="center"/>
    </xf>
    <xf numFmtId="0" fontId="15" fillId="14" borderId="5" xfId="0" applyFont="1" applyFill="1" applyBorder="1" applyAlignment="1">
      <alignment horizontal="center" vertical="center"/>
    </xf>
    <xf numFmtId="0" fontId="16" fillId="14" borderId="6" xfId="0" applyFont="1" applyFill="1" applyBorder="1" applyAlignment="1">
      <alignment horizontal="center" vertical="center"/>
    </xf>
    <xf numFmtId="0" fontId="16" fillId="14" borderId="7" xfId="0" applyFont="1" applyFill="1" applyBorder="1" applyAlignment="1">
      <alignment horizontal="center" vertical="center"/>
    </xf>
    <xf numFmtId="0" fontId="15" fillId="14" borderId="0" xfId="0" applyFont="1" applyFill="1" applyAlignment="1">
      <alignment horizontal="center" vertical="center"/>
    </xf>
    <xf numFmtId="0" fontId="15" fillId="14" borderId="18" xfId="0" applyFont="1" applyFill="1" applyBorder="1" applyAlignment="1">
      <alignment horizontal="center" vertical="center"/>
    </xf>
    <xf numFmtId="0" fontId="17" fillId="14" borderId="0" xfId="0" applyFont="1" applyFill="1">
      <alignment vertical="center"/>
    </xf>
    <xf numFmtId="0" fontId="16" fillId="14" borderId="0" xfId="0" applyFont="1" applyFill="1" applyAlignment="1">
      <alignment horizontal="center" vertical="center"/>
    </xf>
    <xf numFmtId="0" fontId="16" fillId="14" borderId="19" xfId="0" applyFont="1" applyFill="1" applyBorder="1" applyAlignment="1">
      <alignment horizontal="center" vertical="center"/>
    </xf>
    <xf numFmtId="0" fontId="15" fillId="14" borderId="18" xfId="0" applyFont="1" applyFill="1" applyBorder="1">
      <alignment vertical="center"/>
    </xf>
    <xf numFmtId="0" fontId="14" fillId="15" borderId="12" xfId="0" applyFont="1" applyFill="1" applyBorder="1" applyAlignment="1">
      <alignment horizontal="center" vertical="center"/>
    </xf>
    <xf numFmtId="0" fontId="17" fillId="2" borderId="0" xfId="0" applyFont="1" applyFill="1" applyAlignment="1">
      <alignment horizontal="center" vertical="center"/>
    </xf>
    <xf numFmtId="0" fontId="14" fillId="14" borderId="19" xfId="0" applyFont="1" applyFill="1" applyBorder="1">
      <alignment vertical="center"/>
    </xf>
    <xf numFmtId="0" fontId="15" fillId="14" borderId="8" xfId="0" applyFont="1" applyFill="1" applyBorder="1">
      <alignment vertical="center"/>
    </xf>
    <xf numFmtId="0" fontId="15" fillId="14" borderId="9" xfId="0" applyFont="1" applyFill="1" applyBorder="1">
      <alignment vertical="center"/>
    </xf>
    <xf numFmtId="0" fontId="15" fillId="14" borderId="9" xfId="0" applyFont="1" applyFill="1" applyBorder="1" applyAlignment="1">
      <alignment horizontal="center" vertical="center"/>
    </xf>
    <xf numFmtId="0" fontId="17" fillId="14" borderId="9" xfId="0" applyFont="1" applyFill="1" applyBorder="1" applyAlignment="1">
      <alignment horizontal="center" vertical="center"/>
    </xf>
    <xf numFmtId="0" fontId="14" fillId="14" borderId="9" xfId="0" applyFont="1" applyFill="1" applyBorder="1">
      <alignment vertical="center"/>
    </xf>
    <xf numFmtId="0" fontId="14" fillId="14" borderId="10" xfId="0" applyFont="1" applyFill="1" applyBorder="1">
      <alignment vertical="center"/>
    </xf>
    <xf numFmtId="0" fontId="17" fillId="14" borderId="0" xfId="0" applyFont="1" applyFill="1" applyAlignment="1">
      <alignment horizontal="center" vertical="center"/>
    </xf>
    <xf numFmtId="0" fontId="17" fillId="14" borderId="0" xfId="0" applyFont="1" applyFill="1" applyAlignment="1">
      <alignment vertical="center" wrapText="1"/>
    </xf>
    <xf numFmtId="0" fontId="17" fillId="14" borderId="0" xfId="0" applyFont="1" applyFill="1" applyAlignment="1">
      <alignment horizontal="right" vertical="center"/>
    </xf>
    <xf numFmtId="0" fontId="19" fillId="14" borderId="0" xfId="0" applyFont="1" applyFill="1" applyAlignment="1">
      <alignment horizontal="center" vertical="center"/>
    </xf>
    <xf numFmtId="0" fontId="17" fillId="14" borderId="9" xfId="0" applyFont="1" applyFill="1" applyBorder="1">
      <alignment vertical="center"/>
    </xf>
    <xf numFmtId="0" fontId="19" fillId="14" borderId="9" xfId="0" applyFont="1" applyFill="1" applyBorder="1" applyAlignment="1">
      <alignment horizontal="center" vertical="center"/>
    </xf>
    <xf numFmtId="0" fontId="16" fillId="14" borderId="10" xfId="0" applyFont="1" applyFill="1" applyBorder="1" applyAlignment="1">
      <alignment horizontal="center" vertical="center"/>
    </xf>
    <xf numFmtId="0" fontId="14" fillId="14" borderId="8" xfId="0" applyFont="1" applyFill="1" applyBorder="1">
      <alignment vertical="center"/>
    </xf>
    <xf numFmtId="0" fontId="15" fillId="14" borderId="8" xfId="0" applyFont="1" applyFill="1" applyBorder="1" applyAlignment="1">
      <alignment horizontal="center" vertical="center"/>
    </xf>
    <xf numFmtId="0" fontId="16" fillId="14" borderId="9" xfId="0" applyFont="1" applyFill="1" applyBorder="1" applyAlignment="1">
      <alignment horizontal="center" vertical="center"/>
    </xf>
    <xf numFmtId="0" fontId="14" fillId="14" borderId="0" xfId="0" applyFont="1" applyFill="1" applyAlignment="1">
      <alignment horizontal="right" vertical="center"/>
    </xf>
    <xf numFmtId="0" fontId="20" fillId="15" borderId="26" xfId="0" applyFont="1" applyFill="1" applyBorder="1" applyAlignment="1" applyProtection="1">
      <alignment horizontal="center" vertical="center" wrapText="1" shrinkToFit="1"/>
      <protection locked="0"/>
    </xf>
    <xf numFmtId="0" fontId="20" fillId="15" borderId="13" xfId="0" applyFont="1" applyFill="1" applyBorder="1" applyProtection="1">
      <alignment vertical="center"/>
      <protection locked="0"/>
    </xf>
    <xf numFmtId="0" fontId="20" fillId="15" borderId="14" xfId="0" applyFont="1" applyFill="1" applyBorder="1" applyProtection="1">
      <alignment vertical="center"/>
      <protection locked="0"/>
    </xf>
    <xf numFmtId="0" fontId="20" fillId="15" borderId="15" xfId="0" applyFont="1" applyFill="1" applyBorder="1" applyProtection="1">
      <alignment vertical="center"/>
      <protection locked="0"/>
    </xf>
    <xf numFmtId="0" fontId="22" fillId="14" borderId="0" xfId="0" applyFont="1" applyFill="1">
      <alignment vertical="center"/>
    </xf>
    <xf numFmtId="58" fontId="14" fillId="14" borderId="9" xfId="0" applyNumberFormat="1" applyFont="1" applyFill="1" applyBorder="1" applyAlignment="1">
      <alignment horizontal="right" vertical="center"/>
    </xf>
    <xf numFmtId="0" fontId="14" fillId="14" borderId="0" xfId="0" applyFont="1" applyFill="1" applyAlignment="1">
      <alignment horizontal="center" vertical="center"/>
    </xf>
    <xf numFmtId="58" fontId="14" fillId="14" borderId="9" xfId="0" applyNumberFormat="1" applyFont="1" applyFill="1" applyBorder="1">
      <alignment vertical="center"/>
    </xf>
    <xf numFmtId="0" fontId="14" fillId="14" borderId="7" xfId="0" applyFont="1" applyFill="1" applyBorder="1">
      <alignment vertical="center"/>
    </xf>
    <xf numFmtId="0" fontId="14" fillId="0" borderId="0" xfId="0" applyFont="1" applyAlignment="1">
      <alignment horizontal="right" vertical="center"/>
    </xf>
    <xf numFmtId="0" fontId="22" fillId="14" borderId="29" xfId="0" applyFont="1" applyFill="1" applyBorder="1" applyAlignment="1">
      <alignment vertical="center" wrapText="1"/>
    </xf>
    <xf numFmtId="0" fontId="22" fillId="14" borderId="30" xfId="0" applyFont="1" applyFill="1" applyBorder="1" applyAlignment="1">
      <alignment vertical="center" wrapText="1"/>
    </xf>
    <xf numFmtId="0" fontId="17" fillId="14" borderId="30" xfId="0" applyFont="1" applyFill="1" applyBorder="1" applyAlignment="1">
      <alignment horizontal="right" vertical="center" wrapText="1"/>
    </xf>
    <xf numFmtId="0" fontId="22" fillId="14" borderId="31" xfId="0" applyFont="1" applyFill="1" applyBorder="1" applyAlignment="1">
      <alignment vertical="center" wrapText="1"/>
    </xf>
    <xf numFmtId="0" fontId="26" fillId="14" borderId="7" xfId="0" applyFont="1" applyFill="1" applyBorder="1" applyAlignment="1">
      <alignment horizontal="right" vertical="center"/>
    </xf>
    <xf numFmtId="0" fontId="20" fillId="14" borderId="5" xfId="0" applyFont="1" applyFill="1" applyBorder="1">
      <alignment vertical="center"/>
    </xf>
    <xf numFmtId="0" fontId="14" fillId="14" borderId="18" xfId="0" applyFont="1" applyFill="1" applyBorder="1">
      <alignment vertical="center"/>
    </xf>
    <xf numFmtId="0" fontId="14" fillId="14" borderId="19" xfId="0" applyFont="1" applyFill="1" applyBorder="1" applyAlignment="1">
      <alignment horizontal="right" vertical="center"/>
    </xf>
    <xf numFmtId="0" fontId="14" fillId="14" borderId="18" xfId="0" applyFont="1" applyFill="1" applyBorder="1" applyAlignment="1" applyProtection="1">
      <alignment horizontal="left" vertical="center" wrapText="1"/>
      <protection locked="0"/>
    </xf>
    <xf numFmtId="0" fontId="14" fillId="14" borderId="1" xfId="0" applyFont="1" applyFill="1" applyBorder="1" applyAlignment="1">
      <alignment horizontal="center" vertical="center"/>
    </xf>
    <xf numFmtId="0" fontId="27" fillId="14" borderId="23" xfId="0" applyFont="1" applyFill="1" applyBorder="1">
      <alignment vertical="center"/>
    </xf>
    <xf numFmtId="0" fontId="27" fillId="14" borderId="24" xfId="0" applyFont="1" applyFill="1" applyBorder="1">
      <alignment vertical="center"/>
    </xf>
    <xf numFmtId="0" fontId="27" fillId="14" borderId="25" xfId="0" applyFont="1" applyFill="1" applyBorder="1" applyAlignment="1">
      <alignment horizontal="right" vertical="center"/>
    </xf>
    <xf numFmtId="0" fontId="27" fillId="14" borderId="24" xfId="0" applyFont="1" applyFill="1" applyBorder="1" applyAlignment="1">
      <alignment horizontal="right" vertical="center"/>
    </xf>
    <xf numFmtId="0" fontId="27" fillId="14" borderId="24" xfId="0" applyFont="1" applyFill="1" applyBorder="1" applyAlignment="1">
      <alignment horizontal="center" vertical="center" shrinkToFit="1"/>
    </xf>
    <xf numFmtId="0" fontId="27" fillId="14" borderId="25" xfId="0" applyFont="1" applyFill="1" applyBorder="1" applyAlignment="1">
      <alignment vertical="center" shrinkToFit="1"/>
    </xf>
    <xf numFmtId="0" fontId="14" fillId="14" borderId="18" xfId="0" applyFont="1" applyFill="1" applyBorder="1" applyAlignment="1" applyProtection="1">
      <alignment vertical="center" wrapText="1"/>
      <protection locked="0"/>
    </xf>
    <xf numFmtId="0" fontId="20" fillId="14" borderId="18" xfId="0" applyFont="1" applyFill="1" applyBorder="1" applyAlignment="1">
      <alignment horizontal="left" vertical="center"/>
    </xf>
    <xf numFmtId="3" fontId="14" fillId="14" borderId="0" xfId="0" applyNumberFormat="1" applyFont="1" applyFill="1">
      <alignment vertical="center"/>
    </xf>
    <xf numFmtId="0" fontId="14" fillId="14" borderId="18" xfId="0" applyFont="1" applyFill="1" applyBorder="1" applyAlignment="1">
      <alignment horizontal="left" vertical="center"/>
    </xf>
    <xf numFmtId="0" fontId="14" fillId="0" borderId="1" xfId="0" applyFont="1" applyBorder="1" applyAlignment="1">
      <alignment horizontal="center" vertical="center"/>
    </xf>
    <xf numFmtId="0" fontId="9" fillId="14" borderId="0" xfId="0" applyFont="1" applyFill="1">
      <alignment vertical="center"/>
    </xf>
    <xf numFmtId="0" fontId="20" fillId="14" borderId="18" xfId="0" applyFont="1" applyFill="1" applyBorder="1">
      <alignment vertical="center"/>
    </xf>
    <xf numFmtId="0" fontId="20" fillId="14" borderId="0" xfId="0" applyFont="1" applyFill="1">
      <alignment vertical="center"/>
    </xf>
    <xf numFmtId="0" fontId="20" fillId="14" borderId="19" xfId="0" applyFont="1" applyFill="1" applyBorder="1" applyAlignment="1">
      <alignment horizontal="left" vertical="center"/>
    </xf>
    <xf numFmtId="0" fontId="22" fillId="15" borderId="18" xfId="0" applyFont="1" applyFill="1" applyBorder="1" applyAlignment="1" applyProtection="1">
      <alignment vertical="center" wrapText="1"/>
      <protection locked="0"/>
    </xf>
    <xf numFmtId="0" fontId="22" fillId="15" borderId="0" xfId="0" applyFont="1" applyFill="1" applyAlignment="1" applyProtection="1">
      <alignment vertical="center" wrapText="1"/>
      <protection locked="0"/>
    </xf>
    <xf numFmtId="0" fontId="22" fillId="15" borderId="19" xfId="0" applyFont="1" applyFill="1" applyBorder="1" applyAlignment="1" applyProtection="1">
      <alignment vertical="center" wrapText="1"/>
      <protection locked="0"/>
    </xf>
    <xf numFmtId="0" fontId="14" fillId="15" borderId="1" xfId="0" applyFont="1" applyFill="1" applyBorder="1" applyAlignment="1">
      <alignment horizontal="center" vertical="center"/>
    </xf>
    <xf numFmtId="38" fontId="14" fillId="0" borderId="0" xfId="1" applyFont="1" applyFill="1" applyBorder="1" applyAlignment="1" applyProtection="1">
      <alignment vertical="center"/>
      <protection locked="0"/>
    </xf>
    <xf numFmtId="38" fontId="14" fillId="14" borderId="0" xfId="1" applyFont="1" applyFill="1" applyBorder="1" applyAlignment="1" applyProtection="1">
      <alignment vertical="center"/>
      <protection locked="0"/>
    </xf>
    <xf numFmtId="0" fontId="22" fillId="15" borderId="18" xfId="0" applyFont="1" applyFill="1" applyBorder="1" applyProtection="1">
      <alignment vertical="center"/>
      <protection locked="0"/>
    </xf>
    <xf numFmtId="0" fontId="22" fillId="15" borderId="0" xfId="0" applyFont="1" applyFill="1" applyProtection="1">
      <alignment vertical="center"/>
      <protection locked="0"/>
    </xf>
    <xf numFmtId="0" fontId="22" fillId="15" borderId="19" xfId="0" applyFont="1" applyFill="1" applyBorder="1" applyProtection="1">
      <alignment vertical="center"/>
      <protection locked="0"/>
    </xf>
    <xf numFmtId="0" fontId="14" fillId="15" borderId="8" xfId="0" applyFont="1" applyFill="1" applyBorder="1" applyProtection="1">
      <alignment vertical="center"/>
      <protection locked="0"/>
    </xf>
    <xf numFmtId="0" fontId="14" fillId="15" borderId="9" xfId="0" applyFont="1" applyFill="1" applyBorder="1" applyProtection="1">
      <alignment vertical="center"/>
      <protection locked="0"/>
    </xf>
    <xf numFmtId="0" fontId="14" fillId="15" borderId="10" xfId="0" applyFont="1" applyFill="1" applyBorder="1" applyProtection="1">
      <alignment vertical="center"/>
      <protection locked="0"/>
    </xf>
    <xf numFmtId="0" fontId="22" fillId="15" borderId="8" xfId="0" applyFont="1" applyFill="1" applyBorder="1" applyProtection="1">
      <alignment vertical="center"/>
      <protection locked="0"/>
    </xf>
    <xf numFmtId="0" fontId="22" fillId="15" borderId="9" xfId="0" applyFont="1" applyFill="1" applyBorder="1" applyProtection="1">
      <alignment vertical="center"/>
      <protection locked="0"/>
    </xf>
    <xf numFmtId="0" fontId="22" fillId="15" borderId="10" xfId="0" applyFont="1" applyFill="1" applyBorder="1" applyProtection="1">
      <alignment vertical="center"/>
      <protection locked="0"/>
    </xf>
    <xf numFmtId="0" fontId="22" fillId="15" borderId="8" xfId="0" applyFont="1" applyFill="1" applyBorder="1" applyAlignment="1" applyProtection="1">
      <alignment vertical="center" wrapText="1"/>
      <protection locked="0"/>
    </xf>
    <xf numFmtId="0" fontId="22" fillId="15" borderId="9" xfId="0" applyFont="1" applyFill="1" applyBorder="1" applyAlignment="1" applyProtection="1">
      <alignment vertical="center" wrapText="1"/>
      <protection locked="0"/>
    </xf>
    <xf numFmtId="0" fontId="22" fillId="15" borderId="10" xfId="0" applyFont="1" applyFill="1" applyBorder="1" applyAlignment="1" applyProtection="1">
      <alignment vertical="center" wrapText="1"/>
      <protection locked="0"/>
    </xf>
    <xf numFmtId="0" fontId="28" fillId="14" borderId="0" xfId="0" applyFont="1" applyFill="1" applyAlignment="1">
      <alignment horizontal="left" vertical="top"/>
    </xf>
    <xf numFmtId="0" fontId="14" fillId="14" borderId="6" xfId="0" applyFont="1" applyFill="1" applyBorder="1" applyAlignment="1">
      <alignment horizontal="center" vertical="center"/>
    </xf>
    <xf numFmtId="0" fontId="14" fillId="14" borderId="6" xfId="0" applyFont="1" applyFill="1" applyBorder="1" applyAlignment="1">
      <alignment horizontal="right"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17" fillId="4" borderId="0" xfId="0" applyFont="1" applyFill="1" applyAlignment="1">
      <alignment horizontal="center" vertical="center"/>
    </xf>
    <xf numFmtId="0" fontId="20" fillId="0" borderId="13" xfId="0" applyFont="1" applyBorder="1" applyProtection="1">
      <alignment vertical="center"/>
      <protection locked="0"/>
    </xf>
    <xf numFmtId="0" fontId="20" fillId="0" borderId="14" xfId="0" applyFont="1" applyBorder="1" applyProtection="1">
      <alignment vertical="center"/>
      <protection locked="0"/>
    </xf>
    <xf numFmtId="0" fontId="20" fillId="0" borderId="15" xfId="0" applyFont="1" applyBorder="1" applyProtection="1">
      <alignment vertical="center"/>
      <protection locked="0"/>
    </xf>
    <xf numFmtId="0" fontId="20" fillId="0" borderId="26" xfId="0" applyFont="1" applyBorder="1" applyAlignment="1" applyProtection="1">
      <alignment horizontal="center" vertical="center" wrapText="1" shrinkToFit="1"/>
      <protection locked="0"/>
    </xf>
    <xf numFmtId="0" fontId="14" fillId="4" borderId="0" xfId="0" applyFont="1" applyFill="1">
      <alignment vertical="center"/>
    </xf>
    <xf numFmtId="0" fontId="14" fillId="4" borderId="1" xfId="0" applyFont="1" applyFill="1" applyBorder="1" applyAlignment="1">
      <alignment horizontal="center" vertical="center"/>
    </xf>
    <xf numFmtId="0" fontId="22" fillId="4" borderId="18" xfId="0" applyFont="1" applyFill="1" applyBorder="1" applyAlignment="1" applyProtection="1">
      <alignment vertical="center" wrapText="1"/>
      <protection locked="0"/>
    </xf>
    <xf numFmtId="0" fontId="22" fillId="4" borderId="0" xfId="0" applyFont="1" applyFill="1" applyAlignment="1" applyProtection="1">
      <alignment vertical="center" wrapText="1"/>
      <protection locked="0"/>
    </xf>
    <xf numFmtId="0" fontId="22" fillId="4" borderId="19" xfId="0" applyFont="1" applyFill="1" applyBorder="1" applyAlignment="1" applyProtection="1">
      <alignment vertical="center" wrapText="1"/>
      <protection locked="0"/>
    </xf>
    <xf numFmtId="0" fontId="22" fillId="4" borderId="18" xfId="0" applyFont="1" applyFill="1" applyBorder="1" applyProtection="1">
      <alignment vertical="center"/>
      <protection locked="0"/>
    </xf>
    <xf numFmtId="0" fontId="22" fillId="4" borderId="0" xfId="0" applyFont="1" applyFill="1" applyProtection="1">
      <alignment vertical="center"/>
      <protection locked="0"/>
    </xf>
    <xf numFmtId="0" fontId="22" fillId="4" borderId="19" xfId="0" applyFont="1" applyFill="1" applyBorder="1" applyProtection="1">
      <alignment vertical="center"/>
      <protection locked="0"/>
    </xf>
    <xf numFmtId="0" fontId="22" fillId="4" borderId="8" xfId="0" applyFont="1" applyFill="1" applyBorder="1" applyProtection="1">
      <alignment vertical="center"/>
      <protection locked="0"/>
    </xf>
    <xf numFmtId="0" fontId="22" fillId="4" borderId="9" xfId="0" applyFont="1" applyFill="1" applyBorder="1" applyProtection="1">
      <alignment vertical="center"/>
      <protection locked="0"/>
    </xf>
    <xf numFmtId="0" fontId="22" fillId="4" borderId="10" xfId="0" applyFont="1" applyFill="1" applyBorder="1" applyProtection="1">
      <alignment vertical="center"/>
      <protection locked="0"/>
    </xf>
    <xf numFmtId="0" fontId="14" fillId="0" borderId="8" xfId="0" applyFont="1" applyBorder="1" applyProtection="1">
      <alignment vertical="center"/>
      <protection locked="0"/>
    </xf>
    <xf numFmtId="0" fontId="14" fillId="0" borderId="9" xfId="0" applyFont="1" applyBorder="1" applyProtection="1">
      <alignment vertical="center"/>
      <protection locked="0"/>
    </xf>
    <xf numFmtId="0" fontId="14" fillId="0" borderId="10" xfId="0" applyFont="1" applyBorder="1" applyProtection="1">
      <alignment vertical="center"/>
      <protection locked="0"/>
    </xf>
    <xf numFmtId="0" fontId="5" fillId="15" borderId="11" xfId="0" applyFont="1" applyFill="1" applyBorder="1" applyAlignment="1">
      <alignment horizontal="center" vertical="center"/>
    </xf>
    <xf numFmtId="0" fontId="17" fillId="14" borderId="30" xfId="0" applyFont="1" applyFill="1" applyBorder="1" applyAlignment="1">
      <alignment vertical="center" wrapText="1"/>
    </xf>
    <xf numFmtId="0" fontId="6" fillId="14" borderId="7" xfId="0" applyFont="1" applyFill="1" applyBorder="1" applyAlignment="1">
      <alignment horizontal="right" vertical="center"/>
    </xf>
    <xf numFmtId="0" fontId="20" fillId="14" borderId="23" xfId="0" applyFont="1" applyFill="1" applyBorder="1">
      <alignment vertical="center"/>
    </xf>
    <xf numFmtId="0" fontId="20" fillId="14" borderId="24" xfId="0" applyFont="1" applyFill="1" applyBorder="1">
      <alignment vertical="center"/>
    </xf>
    <xf numFmtId="0" fontId="20" fillId="14" borderId="25" xfId="0" applyFont="1" applyFill="1" applyBorder="1">
      <alignment vertical="center"/>
    </xf>
    <xf numFmtId="0" fontId="5" fillId="2" borderId="0" xfId="0" applyFont="1" applyFill="1">
      <alignment vertical="center"/>
    </xf>
    <xf numFmtId="58" fontId="14" fillId="14" borderId="8" xfId="0" applyNumberFormat="1" applyFont="1" applyFill="1" applyBorder="1" applyProtection="1">
      <alignment vertical="center"/>
      <protection locked="0"/>
    </xf>
    <xf numFmtId="58" fontId="14" fillId="14" borderId="9" xfId="0" applyNumberFormat="1" applyFont="1" applyFill="1" applyBorder="1" applyProtection="1">
      <alignment vertical="center"/>
      <protection locked="0"/>
    </xf>
    <xf numFmtId="58" fontId="14" fillId="14" borderId="10" xfId="0" applyNumberFormat="1" applyFont="1" applyFill="1" applyBorder="1" applyProtection="1">
      <alignment vertical="center"/>
      <protection locked="0"/>
    </xf>
    <xf numFmtId="0" fontId="14" fillId="14" borderId="23" xfId="0" applyFont="1" applyFill="1" applyBorder="1">
      <alignment vertical="center"/>
    </xf>
    <xf numFmtId="0" fontId="14" fillId="14" borderId="24" xfId="0" applyFont="1" applyFill="1" applyBorder="1">
      <alignment vertical="center"/>
    </xf>
    <xf numFmtId="0" fontId="14" fillId="14" borderId="25" xfId="0" applyFont="1" applyFill="1" applyBorder="1">
      <alignment vertical="center"/>
    </xf>
    <xf numFmtId="0" fontId="5" fillId="15" borderId="1" xfId="0" applyFont="1" applyFill="1" applyBorder="1" applyAlignment="1">
      <alignment horizontal="center" vertical="center"/>
    </xf>
    <xf numFmtId="0" fontId="5" fillId="14" borderId="0" xfId="0" applyFont="1" applyFill="1">
      <alignment vertical="center"/>
    </xf>
    <xf numFmtId="0" fontId="14" fillId="16" borderId="11"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xf>
    <xf numFmtId="0" fontId="2" fillId="4" borderId="0" xfId="0" applyFont="1" applyFill="1">
      <alignment vertical="center"/>
    </xf>
    <xf numFmtId="0" fontId="2" fillId="4" borderId="4" xfId="0" applyFont="1" applyFill="1" applyBorder="1">
      <alignment vertical="center"/>
    </xf>
    <xf numFmtId="0" fontId="14" fillId="0" borderId="0" xfId="0" applyFont="1" applyAlignment="1">
      <alignment vertical="center" shrinkToFit="1"/>
    </xf>
    <xf numFmtId="49" fontId="14" fillId="4" borderId="0" xfId="0" applyNumberFormat="1" applyFont="1" applyFill="1" applyAlignment="1">
      <alignment horizontal="left" vertical="center"/>
    </xf>
    <xf numFmtId="0" fontId="14" fillId="0" borderId="0" xfId="0" applyFont="1" applyAlignment="1">
      <alignment horizontal="right" vertical="center" indent="1"/>
    </xf>
    <xf numFmtId="0" fontId="14" fillId="0" borderId="0" xfId="0" applyFont="1" applyAlignment="1">
      <alignment horizontal="center" vertical="center"/>
    </xf>
    <xf numFmtId="0" fontId="14" fillId="0" borderId="0" xfId="0" applyFont="1" applyAlignment="1">
      <alignment vertical="distributed" wrapText="1"/>
    </xf>
    <xf numFmtId="0" fontId="32" fillId="0" borderId="0" xfId="0" applyFont="1" applyAlignment="1">
      <alignment vertical="distributed" wrapText="1"/>
    </xf>
    <xf numFmtId="0" fontId="33" fillId="0" borderId="0" xfId="0" applyFont="1" applyAlignment="1">
      <alignment horizontal="left" vertical="center"/>
    </xf>
    <xf numFmtId="0" fontId="33" fillId="0" borderId="0" xfId="0" applyFont="1">
      <alignment vertical="center"/>
    </xf>
    <xf numFmtId="0" fontId="14" fillId="0" borderId="0" xfId="0" applyFont="1" applyAlignment="1">
      <alignment horizontal="left" vertical="center"/>
    </xf>
    <xf numFmtId="0" fontId="14" fillId="0" borderId="0" xfId="0" applyFont="1" applyAlignment="1">
      <alignment vertical="top"/>
    </xf>
    <xf numFmtId="0" fontId="34" fillId="14" borderId="0" xfId="0" applyFont="1" applyFill="1">
      <alignment vertical="center"/>
    </xf>
    <xf numFmtId="0" fontId="14" fillId="0" borderId="43" xfId="0" applyFont="1" applyBorder="1" applyAlignment="1">
      <alignment horizontal="left" vertical="center"/>
    </xf>
    <xf numFmtId="0" fontId="14" fillId="0" borderId="43" xfId="0" applyFont="1" applyBorder="1" applyAlignment="1">
      <alignment horizontal="right" vertical="center"/>
    </xf>
    <xf numFmtId="0" fontId="14" fillId="0" borderId="42" xfId="0" applyFont="1" applyBorder="1">
      <alignment vertical="center"/>
    </xf>
    <xf numFmtId="0" fontId="20" fillId="0" borderId="0" xfId="0" applyFont="1">
      <alignment vertical="center"/>
    </xf>
    <xf numFmtId="0" fontId="2" fillId="0" borderId="0" xfId="0" applyFont="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14" fillId="0" borderId="0" xfId="0" applyFont="1" applyAlignment="1">
      <alignment horizontal="left" vertical="top" wrapText="1"/>
    </xf>
    <xf numFmtId="0" fontId="32" fillId="0" borderId="0" xfId="0" applyFont="1" applyAlignment="1">
      <alignment horizontal="left" vertical="top" wrapText="1"/>
    </xf>
    <xf numFmtId="38" fontId="14" fillId="4" borderId="0" xfId="1" applyFont="1" applyFill="1" applyAlignment="1">
      <alignment horizontal="center" vertical="center"/>
    </xf>
    <xf numFmtId="0" fontId="14" fillId="4" borderId="0" xfId="0" applyFont="1" applyFill="1" applyAlignment="1">
      <alignment horizontal="left" vertical="center" shrinkToFit="1"/>
    </xf>
    <xf numFmtId="49" fontId="14" fillId="4" borderId="0" xfId="0" applyNumberFormat="1" applyFont="1" applyFill="1" applyAlignment="1">
      <alignment horizontal="left" vertical="center" shrinkToFit="1"/>
    </xf>
    <xf numFmtId="0" fontId="14" fillId="0" borderId="0" xfId="0" applyFont="1" applyAlignment="1">
      <alignment horizontal="distributed" vertical="center"/>
    </xf>
    <xf numFmtId="0" fontId="14" fillId="0" borderId="0" xfId="0" applyFont="1" applyAlignment="1">
      <alignment horizontal="distributed" vertical="center" wrapText="1"/>
    </xf>
    <xf numFmtId="0" fontId="22" fillId="0" borderId="0" xfId="0" applyFont="1" applyAlignment="1">
      <alignment horizontal="distributed" vertical="center"/>
    </xf>
    <xf numFmtId="176" fontId="14" fillId="4" borderId="0" xfId="0" applyNumberFormat="1" applyFont="1" applyFill="1" applyAlignment="1">
      <alignment horizontal="right" vertical="center" shrinkToFit="1"/>
    </xf>
    <xf numFmtId="0" fontId="14" fillId="4" borderId="0" xfId="0" applyFont="1" applyFill="1" applyAlignment="1">
      <alignment horizontal="left" vertical="center" wrapText="1"/>
    </xf>
    <xf numFmtId="179" fontId="14" fillId="4" borderId="0" xfId="0" applyNumberFormat="1" applyFont="1" applyFill="1" applyAlignment="1">
      <alignment horizontal="left" vertical="center" shrinkToFit="1"/>
    </xf>
    <xf numFmtId="0" fontId="2" fillId="4" borderId="1" xfId="0" applyFont="1" applyFill="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177" fontId="2" fillId="4" borderId="4" xfId="0" applyNumberFormat="1" applyFont="1" applyFill="1" applyBorder="1" applyAlignment="1">
      <alignment horizontal="right" vertical="center" shrinkToFit="1"/>
    </xf>
    <xf numFmtId="177" fontId="2" fillId="4" borderId="3" xfId="0" applyNumberFormat="1" applyFont="1" applyFill="1" applyBorder="1" applyAlignment="1">
      <alignment horizontal="right" vertical="center" shrinkToFi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0" borderId="2" xfId="0" applyFont="1" applyBorder="1" applyAlignment="1">
      <alignment vertical="center" shrinkToFit="1"/>
    </xf>
    <xf numFmtId="0" fontId="2" fillId="0" borderId="4" xfId="0" applyFont="1" applyBorder="1" applyAlignment="1">
      <alignment vertical="center" shrinkToFit="1"/>
    </xf>
    <xf numFmtId="178" fontId="2" fillId="4" borderId="2" xfId="0" applyNumberFormat="1" applyFont="1" applyFill="1" applyBorder="1" applyAlignment="1">
      <alignment horizontal="right" vertical="center"/>
    </xf>
    <xf numFmtId="178" fontId="2" fillId="4" borderId="3" xfId="0" applyNumberFormat="1" applyFont="1" applyFill="1" applyBorder="1" applyAlignment="1">
      <alignment horizontal="right" vertical="center"/>
    </xf>
    <xf numFmtId="0" fontId="2" fillId="0" borderId="2" xfId="0" applyFont="1" applyBorder="1">
      <alignment vertical="center"/>
    </xf>
    <xf numFmtId="0" fontId="2" fillId="0" borderId="3" xfId="0" applyFont="1" applyBorder="1">
      <alignment vertical="center"/>
    </xf>
    <xf numFmtId="0" fontId="14" fillId="14" borderId="36" xfId="0" applyFont="1" applyFill="1" applyBorder="1" applyAlignment="1">
      <alignment horizontal="center" vertical="center"/>
    </xf>
    <xf numFmtId="0" fontId="14" fillId="14" borderId="37" xfId="0" applyFont="1" applyFill="1" applyBorder="1" applyAlignment="1">
      <alignment horizontal="center" vertical="center"/>
    </xf>
    <xf numFmtId="0" fontId="14" fillId="14" borderId="38" xfId="0" applyFont="1" applyFill="1" applyBorder="1" applyAlignment="1">
      <alignment horizontal="center" vertical="center"/>
    </xf>
    <xf numFmtId="0" fontId="14" fillId="14" borderId="39" xfId="0" applyFont="1" applyFill="1" applyBorder="1" applyAlignment="1">
      <alignment horizontal="center" vertical="center"/>
    </xf>
    <xf numFmtId="0" fontId="14" fillId="14" borderId="40" xfId="0" applyFont="1" applyFill="1" applyBorder="1" applyAlignment="1">
      <alignment horizontal="center" vertical="center"/>
    </xf>
    <xf numFmtId="0" fontId="14" fillId="14" borderId="41" xfId="0" applyFont="1" applyFill="1" applyBorder="1" applyAlignment="1">
      <alignment horizontal="center" vertical="center"/>
    </xf>
    <xf numFmtId="0" fontId="22" fillId="14" borderId="0" xfId="0" applyFont="1" applyFill="1" applyAlignment="1">
      <alignment horizontal="left" vertical="top" wrapText="1"/>
    </xf>
    <xf numFmtId="0" fontId="14" fillId="14" borderId="7" xfId="0" applyFont="1" applyFill="1" applyBorder="1" applyAlignment="1">
      <alignment horizontal="center" vertical="center"/>
    </xf>
    <xf numFmtId="0" fontId="14" fillId="14" borderId="10" xfId="0" applyFont="1" applyFill="1" applyBorder="1" applyAlignment="1">
      <alignment horizontal="center" vertical="center"/>
    </xf>
    <xf numFmtId="3" fontId="14" fillId="14" borderId="5" xfId="0" applyNumberFormat="1" applyFont="1" applyFill="1" applyBorder="1" applyAlignment="1">
      <alignment horizontal="right" vertical="center"/>
    </xf>
    <xf numFmtId="3" fontId="14" fillId="14" borderId="6" xfId="0" applyNumberFormat="1" applyFont="1" applyFill="1" applyBorder="1" applyAlignment="1">
      <alignment horizontal="right" vertical="center"/>
    </xf>
    <xf numFmtId="3" fontId="14" fillId="14" borderId="8" xfId="0" applyNumberFormat="1" applyFont="1" applyFill="1" applyBorder="1" applyAlignment="1">
      <alignment horizontal="right" vertical="center"/>
    </xf>
    <xf numFmtId="3" fontId="14" fillId="14" borderId="9" xfId="0" applyNumberFormat="1" applyFont="1" applyFill="1" applyBorder="1" applyAlignment="1">
      <alignment horizontal="right" vertical="center"/>
    </xf>
    <xf numFmtId="58" fontId="14" fillId="4" borderId="18" xfId="0" applyNumberFormat="1" applyFont="1" applyFill="1" applyBorder="1" applyAlignment="1" applyProtection="1">
      <alignment horizontal="right" vertical="center"/>
      <protection locked="0"/>
    </xf>
    <xf numFmtId="58" fontId="14" fillId="4" borderId="0" xfId="0" applyNumberFormat="1" applyFont="1" applyFill="1" applyAlignment="1" applyProtection="1">
      <alignment horizontal="right" vertical="center"/>
      <protection locked="0"/>
    </xf>
    <xf numFmtId="58" fontId="14" fillId="4" borderId="19" xfId="0" applyNumberFormat="1" applyFont="1" applyFill="1" applyBorder="1" applyAlignment="1" applyProtection="1">
      <alignment horizontal="right" vertical="center"/>
      <protection locked="0"/>
    </xf>
    <xf numFmtId="0" fontId="14" fillId="14" borderId="5" xfId="0" applyFont="1" applyFill="1" applyBorder="1" applyAlignment="1">
      <alignment horizontal="center" vertical="center"/>
    </xf>
    <xf numFmtId="0" fontId="14" fillId="14" borderId="6" xfId="0" applyFont="1" applyFill="1" applyBorder="1" applyAlignment="1">
      <alignment horizontal="center" vertical="center"/>
    </xf>
    <xf numFmtId="0" fontId="14" fillId="14" borderId="8" xfId="0" applyFont="1" applyFill="1" applyBorder="1" applyAlignment="1">
      <alignment horizontal="center" vertical="center"/>
    </xf>
    <xf numFmtId="0" fontId="14" fillId="14" borderId="9" xfId="0" applyFont="1" applyFill="1" applyBorder="1" applyAlignment="1">
      <alignment horizontal="center" vertical="center"/>
    </xf>
    <xf numFmtId="3" fontId="14" fillId="14" borderId="5" xfId="0" applyNumberFormat="1" applyFont="1" applyFill="1" applyBorder="1" applyAlignment="1">
      <alignment horizontal="right" vertical="center" shrinkToFit="1"/>
    </xf>
    <xf numFmtId="3" fontId="14" fillId="14" borderId="6" xfId="0" applyNumberFormat="1" applyFont="1" applyFill="1" applyBorder="1" applyAlignment="1">
      <alignment horizontal="right" vertical="center" shrinkToFit="1"/>
    </xf>
    <xf numFmtId="3" fontId="14" fillId="14" borderId="8" xfId="0" applyNumberFormat="1" applyFont="1" applyFill="1" applyBorder="1" applyAlignment="1">
      <alignment horizontal="right" vertical="center" shrinkToFit="1"/>
    </xf>
    <xf numFmtId="3" fontId="14" fillId="14" borderId="9" xfId="0" applyNumberFormat="1" applyFont="1" applyFill="1" applyBorder="1" applyAlignment="1">
      <alignment horizontal="right" vertical="center" shrinkToFit="1"/>
    </xf>
    <xf numFmtId="0" fontId="22" fillId="4" borderId="18" xfId="0" applyFont="1" applyFill="1" applyBorder="1" applyAlignment="1" applyProtection="1">
      <alignment horizontal="center" vertical="center" wrapText="1"/>
      <protection locked="0"/>
    </xf>
    <xf numFmtId="0" fontId="22" fillId="4" borderId="0" xfId="0" applyFont="1" applyFill="1" applyAlignment="1" applyProtection="1">
      <alignment horizontal="center" vertical="center" wrapText="1"/>
      <protection locked="0"/>
    </xf>
    <xf numFmtId="0" fontId="22" fillId="4" borderId="19" xfId="0" applyFont="1" applyFill="1" applyBorder="1" applyAlignment="1" applyProtection="1">
      <alignment horizontal="center" vertical="center" wrapText="1"/>
      <protection locked="0"/>
    </xf>
    <xf numFmtId="0" fontId="20" fillId="14" borderId="35" xfId="0" applyFont="1" applyFill="1" applyBorder="1" applyAlignment="1">
      <alignment horizontal="center" vertical="center"/>
    </xf>
    <xf numFmtId="0" fontId="20" fillId="14" borderId="27" xfId="0" applyFont="1" applyFill="1" applyBorder="1" applyAlignment="1">
      <alignment horizontal="center" vertical="center"/>
    </xf>
    <xf numFmtId="0" fontId="20" fillId="14" borderId="28" xfId="0" applyFont="1" applyFill="1" applyBorder="1" applyAlignment="1">
      <alignment horizontal="center" vertical="center"/>
    </xf>
    <xf numFmtId="0" fontId="20" fillId="14" borderId="18" xfId="0" applyFont="1" applyFill="1" applyBorder="1" applyAlignment="1">
      <alignment horizontal="center" vertical="center"/>
    </xf>
    <xf numFmtId="0" fontId="20" fillId="14" borderId="0" xfId="0" applyFont="1" applyFill="1" applyAlignment="1">
      <alignment horizontal="center" vertical="center"/>
    </xf>
    <xf numFmtId="0" fontId="20" fillId="14" borderId="19" xfId="0" applyFont="1" applyFill="1" applyBorder="1" applyAlignment="1">
      <alignment horizontal="center" vertical="center"/>
    </xf>
    <xf numFmtId="0" fontId="22" fillId="14" borderId="35" xfId="0" applyFont="1" applyFill="1" applyBorder="1" applyAlignment="1">
      <alignment horizontal="left" vertical="top" wrapText="1"/>
    </xf>
    <xf numFmtId="0" fontId="22" fillId="14" borderId="27" xfId="0" applyFont="1" applyFill="1" applyBorder="1" applyAlignment="1">
      <alignment horizontal="left" vertical="top" wrapText="1"/>
    </xf>
    <xf numFmtId="0" fontId="22" fillId="14" borderId="28" xfId="0" applyFont="1" applyFill="1" applyBorder="1" applyAlignment="1">
      <alignment horizontal="left" vertical="top" wrapText="1"/>
    </xf>
    <xf numFmtId="0" fontId="22" fillId="14" borderId="18" xfId="0" applyFont="1" applyFill="1" applyBorder="1" applyAlignment="1">
      <alignment horizontal="left" vertical="top" wrapText="1"/>
    </xf>
    <xf numFmtId="0" fontId="22" fillId="14" borderId="19" xfId="0" applyFont="1" applyFill="1" applyBorder="1" applyAlignment="1">
      <alignment horizontal="left" vertical="top" wrapText="1"/>
    </xf>
    <xf numFmtId="0" fontId="14" fillId="4" borderId="35" xfId="0" applyFont="1" applyFill="1" applyBorder="1" applyAlignment="1">
      <alignment horizontal="left" vertical="center" wrapText="1"/>
    </xf>
    <xf numFmtId="0" fontId="14" fillId="4" borderId="27" xfId="0" applyFont="1" applyFill="1" applyBorder="1" applyAlignment="1">
      <alignment horizontal="left" vertical="center" wrapText="1"/>
    </xf>
    <xf numFmtId="0" fontId="14" fillId="4" borderId="28" xfId="0" applyFont="1" applyFill="1" applyBorder="1" applyAlignment="1">
      <alignment horizontal="left" vertical="center" wrapText="1"/>
    </xf>
    <xf numFmtId="0" fontId="14" fillId="4" borderId="18" xfId="0" applyFont="1" applyFill="1" applyBorder="1" applyAlignment="1">
      <alignment horizontal="left" vertical="center" wrapText="1"/>
    </xf>
    <xf numFmtId="0" fontId="14" fillId="4" borderId="19" xfId="0" applyFont="1" applyFill="1" applyBorder="1" applyAlignment="1">
      <alignment horizontal="left" vertical="center" wrapText="1"/>
    </xf>
    <xf numFmtId="0" fontId="14" fillId="4" borderId="8" xfId="0" applyFont="1" applyFill="1" applyBorder="1" applyAlignment="1">
      <alignment horizontal="left" vertical="center" wrapText="1"/>
    </xf>
    <xf numFmtId="0" fontId="14" fillId="4" borderId="9"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14" fillId="14" borderId="0" xfId="0" applyFont="1" applyFill="1" applyAlignment="1">
      <alignment horizontal="left" vertical="center"/>
    </xf>
    <xf numFmtId="0" fontId="14" fillId="14" borderId="19" xfId="0" applyFont="1" applyFill="1" applyBorder="1" applyAlignment="1">
      <alignment horizontal="left" vertical="center"/>
    </xf>
    <xf numFmtId="38" fontId="14" fillId="14" borderId="0" xfId="1" applyFont="1" applyFill="1" applyBorder="1" applyAlignment="1">
      <alignment horizontal="right" vertical="center"/>
    </xf>
    <xf numFmtId="0" fontId="14" fillId="4" borderId="5" xfId="0" applyFont="1" applyFill="1" applyBorder="1" applyAlignment="1" applyProtection="1">
      <alignment horizontal="left" vertical="center" wrapText="1"/>
      <protection locked="0"/>
    </xf>
    <xf numFmtId="0" fontId="14" fillId="4" borderId="6" xfId="0" applyFont="1" applyFill="1" applyBorder="1" applyAlignment="1" applyProtection="1">
      <alignment horizontal="left" vertical="center" wrapText="1"/>
      <protection locked="0"/>
    </xf>
    <xf numFmtId="0" fontId="14" fillId="4" borderId="7" xfId="0" applyFont="1" applyFill="1" applyBorder="1" applyAlignment="1" applyProtection="1">
      <alignment horizontal="left" vertical="center" wrapText="1"/>
      <protection locked="0"/>
    </xf>
    <xf numFmtId="0" fontId="14" fillId="4" borderId="18" xfId="0" applyFont="1" applyFill="1" applyBorder="1" applyAlignment="1" applyProtection="1">
      <alignment horizontal="left" vertical="center" wrapText="1"/>
      <protection locked="0"/>
    </xf>
    <xf numFmtId="0" fontId="14" fillId="4" borderId="0" xfId="0" applyFont="1" applyFill="1" applyAlignment="1" applyProtection="1">
      <alignment horizontal="left" vertical="center" wrapText="1"/>
      <protection locked="0"/>
    </xf>
    <xf numFmtId="0" fontId="14" fillId="4" borderId="19" xfId="0" applyFont="1" applyFill="1" applyBorder="1" applyAlignment="1" applyProtection="1">
      <alignment horizontal="left" vertical="center" wrapText="1"/>
      <protection locked="0"/>
    </xf>
    <xf numFmtId="0" fontId="14" fillId="4" borderId="23" xfId="0" applyFont="1" applyFill="1" applyBorder="1" applyAlignment="1" applyProtection="1">
      <alignment horizontal="left" vertical="center" wrapText="1"/>
      <protection locked="0"/>
    </xf>
    <xf numFmtId="0" fontId="14" fillId="4" borderId="24" xfId="0" applyFont="1" applyFill="1" applyBorder="1" applyAlignment="1" applyProtection="1">
      <alignment horizontal="left" vertical="center" wrapText="1"/>
      <protection locked="0"/>
    </xf>
    <xf numFmtId="0" fontId="14" fillId="4" borderId="25" xfId="0" applyFont="1" applyFill="1" applyBorder="1" applyAlignment="1" applyProtection="1">
      <alignment horizontal="left" vertical="center" wrapText="1"/>
      <protection locked="0"/>
    </xf>
    <xf numFmtId="0" fontId="14" fillId="14" borderId="5" xfId="0" applyFont="1" applyFill="1" applyBorder="1" applyAlignment="1" applyProtection="1">
      <alignment horizontal="center" vertical="center" wrapText="1"/>
      <protection locked="0"/>
    </xf>
    <xf numFmtId="0" fontId="14" fillId="14" borderId="6" xfId="0" applyFont="1" applyFill="1" applyBorder="1" applyAlignment="1" applyProtection="1">
      <alignment horizontal="center" vertical="center" wrapText="1"/>
      <protection locked="0"/>
    </xf>
    <xf numFmtId="0" fontId="14" fillId="14" borderId="7" xfId="0" applyFont="1" applyFill="1" applyBorder="1" applyAlignment="1" applyProtection="1">
      <alignment horizontal="center" vertical="center" wrapText="1"/>
      <protection locked="0"/>
    </xf>
    <xf numFmtId="3" fontId="14" fillId="14" borderId="18" xfId="0" applyNumberFormat="1" applyFont="1" applyFill="1" applyBorder="1" applyAlignment="1">
      <alignment horizontal="right" vertical="center"/>
    </xf>
    <xf numFmtId="3" fontId="14" fillId="14" borderId="0" xfId="0" applyNumberFormat="1" applyFont="1" applyFill="1" applyAlignment="1">
      <alignment horizontal="right" vertical="center"/>
    </xf>
    <xf numFmtId="0" fontId="14" fillId="14" borderId="19" xfId="0" applyFont="1" applyFill="1" applyBorder="1" applyAlignment="1">
      <alignment horizontal="center" vertical="center"/>
    </xf>
    <xf numFmtId="0" fontId="22" fillId="4" borderId="5" xfId="0" applyFont="1" applyFill="1" applyBorder="1" applyAlignment="1" applyProtection="1">
      <alignment horizontal="center" vertical="center" wrapText="1"/>
      <protection locked="0"/>
    </xf>
    <xf numFmtId="0" fontId="22" fillId="4" borderId="6" xfId="0" applyFont="1" applyFill="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locked="0"/>
    </xf>
    <xf numFmtId="3" fontId="14" fillId="14" borderId="0" xfId="0" applyNumberFormat="1" applyFont="1" applyFill="1" applyAlignment="1" applyProtection="1">
      <alignment horizontal="right" vertical="center"/>
      <protection locked="0"/>
    </xf>
    <xf numFmtId="3" fontId="14" fillId="4" borderId="0" xfId="0" applyNumberFormat="1" applyFont="1" applyFill="1" applyAlignment="1">
      <alignment horizontal="right" vertical="center"/>
    </xf>
    <xf numFmtId="0" fontId="14" fillId="14" borderId="16" xfId="0" applyFont="1" applyFill="1" applyBorder="1" applyAlignment="1">
      <alignment horizontal="center" vertical="center"/>
    </xf>
    <xf numFmtId="0" fontId="14" fillId="14" borderId="20" xfId="0" applyFont="1" applyFill="1" applyBorder="1" applyAlignment="1">
      <alignment horizontal="center" vertical="center"/>
    </xf>
    <xf numFmtId="0" fontId="14" fillId="4" borderId="5" xfId="0" applyFont="1" applyFill="1" applyBorder="1" applyAlignment="1" applyProtection="1">
      <alignment horizontal="center" vertical="center"/>
      <protection locked="0"/>
    </xf>
    <xf numFmtId="0" fontId="14" fillId="4" borderId="6" xfId="0" applyFont="1" applyFill="1" applyBorder="1" applyAlignment="1" applyProtection="1">
      <alignment horizontal="center" vertical="center"/>
      <protection locked="0"/>
    </xf>
    <xf numFmtId="0" fontId="14" fillId="4" borderId="7" xfId="0" applyFont="1" applyFill="1" applyBorder="1" applyAlignment="1" applyProtection="1">
      <alignment horizontal="center" vertical="center"/>
      <protection locked="0"/>
    </xf>
    <xf numFmtId="0" fontId="14" fillId="4" borderId="18" xfId="0" applyFont="1" applyFill="1" applyBorder="1" applyAlignment="1" applyProtection="1">
      <alignment horizontal="center" vertical="center"/>
      <protection locked="0"/>
    </xf>
    <xf numFmtId="0" fontId="14" fillId="4" borderId="0" xfId="0" applyFont="1" applyFill="1" applyAlignment="1" applyProtection="1">
      <alignment horizontal="center" vertical="center"/>
      <protection locked="0"/>
    </xf>
    <xf numFmtId="0" fontId="14" fillId="4" borderId="19" xfId="0" applyFont="1" applyFill="1" applyBorder="1" applyAlignment="1" applyProtection="1">
      <alignment horizontal="center" vertical="center"/>
      <protection locked="0"/>
    </xf>
    <xf numFmtId="0" fontId="20" fillId="14" borderId="5" xfId="0" applyFont="1" applyFill="1" applyBorder="1" applyAlignment="1">
      <alignment horizontal="center" vertical="center"/>
    </xf>
    <xf numFmtId="0" fontId="20" fillId="14" borderId="6" xfId="0" applyFont="1" applyFill="1" applyBorder="1" applyAlignment="1">
      <alignment horizontal="center" vertical="center"/>
    </xf>
    <xf numFmtId="0" fontId="20" fillId="14" borderId="7" xfId="0" applyFont="1" applyFill="1" applyBorder="1" applyAlignment="1">
      <alignment horizontal="center" vertical="center"/>
    </xf>
    <xf numFmtId="0" fontId="21" fillId="14" borderId="20" xfId="0" applyFont="1" applyFill="1" applyBorder="1" applyAlignment="1">
      <alignment horizontal="center" vertical="top" wrapText="1"/>
    </xf>
    <xf numFmtId="0" fontId="21" fillId="14" borderId="17" xfId="0" applyFont="1" applyFill="1" applyBorder="1" applyAlignment="1">
      <alignment horizontal="center" vertical="top" wrapText="1"/>
    </xf>
    <xf numFmtId="0" fontId="22" fillId="0" borderId="18" xfId="0" applyFont="1" applyBorder="1" applyAlignment="1" applyProtection="1">
      <alignment horizontal="right" vertical="center"/>
      <protection locked="0"/>
    </xf>
    <xf numFmtId="0" fontId="22" fillId="0" borderId="0" xfId="0" applyFont="1" applyAlignment="1" applyProtection="1">
      <alignment horizontal="right" vertical="center"/>
      <protection locked="0"/>
    </xf>
    <xf numFmtId="0" fontId="22" fillId="4" borderId="0" xfId="0" quotePrefix="1" applyFont="1" applyFill="1" applyAlignment="1" applyProtection="1">
      <alignment horizontal="left" vertical="center"/>
      <protection locked="0"/>
    </xf>
    <xf numFmtId="0" fontId="22" fillId="4" borderId="19" xfId="0" quotePrefix="1" applyFont="1" applyFill="1" applyBorder="1" applyAlignment="1" applyProtection="1">
      <alignment horizontal="left" vertical="center"/>
      <protection locked="0"/>
    </xf>
    <xf numFmtId="0" fontId="22" fillId="4" borderId="19" xfId="0" applyFont="1" applyFill="1" applyBorder="1" applyAlignment="1" applyProtection="1">
      <alignment horizontal="left" vertical="center"/>
      <protection locked="0"/>
    </xf>
    <xf numFmtId="0" fontId="22" fillId="14" borderId="18" xfId="0" applyFont="1" applyFill="1" applyBorder="1" applyAlignment="1">
      <alignment horizontal="left" vertical="center" shrinkToFit="1"/>
    </xf>
    <xf numFmtId="0" fontId="22" fillId="14" borderId="0" xfId="0" applyFont="1" applyFill="1" applyAlignment="1">
      <alignment horizontal="left" vertical="center" shrinkToFit="1"/>
    </xf>
    <xf numFmtId="0" fontId="22" fillId="14" borderId="19" xfId="0" applyFont="1" applyFill="1" applyBorder="1" applyAlignment="1">
      <alignment horizontal="left" vertical="center" shrinkToFit="1"/>
    </xf>
    <xf numFmtId="0" fontId="25" fillId="0" borderId="0" xfId="0" applyFont="1" applyAlignment="1">
      <alignment horizontal="left" vertical="center" wrapText="1"/>
    </xf>
    <xf numFmtId="38" fontId="14" fillId="14" borderId="5" xfId="1" applyFont="1" applyFill="1" applyBorder="1" applyAlignment="1">
      <alignment horizontal="right" vertical="center"/>
    </xf>
    <xf numFmtId="38" fontId="14" fillId="14" borderId="6" xfId="1" applyFont="1" applyFill="1" applyBorder="1" applyAlignment="1">
      <alignment horizontal="right" vertical="center"/>
    </xf>
    <xf numFmtId="38" fontId="14" fillId="14" borderId="18" xfId="1" applyFont="1" applyFill="1" applyBorder="1" applyAlignment="1">
      <alignment horizontal="right" vertical="center"/>
    </xf>
    <xf numFmtId="38" fontId="14" fillId="14" borderId="8" xfId="1" applyFont="1" applyFill="1" applyBorder="1" applyAlignment="1">
      <alignment horizontal="right" vertical="center"/>
    </xf>
    <xf numFmtId="38" fontId="14" fillId="14" borderId="9" xfId="1" applyFont="1" applyFill="1" applyBorder="1" applyAlignment="1">
      <alignment horizontal="right" vertical="center"/>
    </xf>
    <xf numFmtId="0" fontId="14" fillId="14" borderId="17" xfId="0" applyFont="1" applyFill="1" applyBorder="1" applyAlignment="1">
      <alignment horizontal="center" vertical="center"/>
    </xf>
    <xf numFmtId="0" fontId="17" fillId="14" borderId="5" xfId="0" applyFont="1" applyFill="1" applyBorder="1" applyAlignment="1">
      <alignment horizontal="center" vertical="center" shrinkToFit="1"/>
    </xf>
    <xf numFmtId="0" fontId="17" fillId="14" borderId="6" xfId="0" applyFont="1" applyFill="1" applyBorder="1" applyAlignment="1">
      <alignment horizontal="center" vertical="center" shrinkToFit="1"/>
    </xf>
    <xf numFmtId="0" fontId="17" fillId="14" borderId="7" xfId="0" applyFont="1" applyFill="1" applyBorder="1" applyAlignment="1">
      <alignment horizontal="center" vertical="center" shrinkToFit="1"/>
    </xf>
    <xf numFmtId="0" fontId="14" fillId="14" borderId="18" xfId="0" applyFont="1" applyFill="1" applyBorder="1" applyAlignment="1">
      <alignment horizontal="center" vertical="center"/>
    </xf>
    <xf numFmtId="0" fontId="14" fillId="14" borderId="0" xfId="0" applyFont="1" applyFill="1" applyAlignment="1">
      <alignment horizontal="center" vertical="center"/>
    </xf>
    <xf numFmtId="0" fontId="14" fillId="14" borderId="5" xfId="0" applyFont="1" applyFill="1" applyBorder="1" applyAlignment="1">
      <alignment horizontal="center" wrapText="1"/>
    </xf>
    <xf numFmtId="0" fontId="14" fillId="14" borderId="6" xfId="0" applyFont="1" applyFill="1" applyBorder="1" applyAlignment="1">
      <alignment horizontal="center" wrapText="1"/>
    </xf>
    <xf numFmtId="0" fontId="14" fillId="14" borderId="7" xfId="0" applyFont="1" applyFill="1" applyBorder="1" applyAlignment="1">
      <alignment horizontal="center" wrapText="1"/>
    </xf>
    <xf numFmtId="0" fontId="14" fillId="14" borderId="18" xfId="0" applyFont="1" applyFill="1" applyBorder="1" applyAlignment="1">
      <alignment horizontal="center" wrapText="1"/>
    </xf>
    <xf numFmtId="0" fontId="14" fillId="14" borderId="0" xfId="0" applyFont="1" applyFill="1" applyAlignment="1">
      <alignment horizontal="center" wrapText="1"/>
    </xf>
    <xf numFmtId="0" fontId="14" fillId="14" borderId="19" xfId="0" applyFont="1" applyFill="1" applyBorder="1" applyAlignment="1">
      <alignment horizontal="center" wrapText="1"/>
    </xf>
    <xf numFmtId="0" fontId="14" fillId="14" borderId="32" xfId="0" applyFont="1" applyFill="1" applyBorder="1" applyAlignment="1">
      <alignment horizontal="center" vertical="center"/>
    </xf>
    <xf numFmtId="0" fontId="14" fillId="14" borderId="33" xfId="0" applyFont="1" applyFill="1" applyBorder="1" applyAlignment="1">
      <alignment horizontal="center" vertical="center"/>
    </xf>
    <xf numFmtId="0" fontId="14" fillId="14" borderId="34" xfId="0" applyFont="1" applyFill="1" applyBorder="1" applyAlignment="1">
      <alignment horizontal="center" vertical="center"/>
    </xf>
    <xf numFmtId="0" fontId="14" fillId="14" borderId="18" xfId="0" applyFont="1" applyFill="1" applyBorder="1" applyAlignment="1">
      <alignment horizontal="center" vertical="center" wrapText="1"/>
    </xf>
    <xf numFmtId="0" fontId="14" fillId="14" borderId="0" xfId="0" applyFont="1" applyFill="1" applyAlignment="1">
      <alignment horizontal="center" vertical="center" wrapText="1"/>
    </xf>
    <xf numFmtId="0" fontId="14" fillId="14" borderId="19"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9" xfId="0" applyFont="1" applyFill="1" applyBorder="1" applyAlignment="1">
      <alignment horizontal="center" vertical="center" wrapText="1"/>
    </xf>
    <xf numFmtId="0" fontId="14" fillId="14" borderId="10" xfId="0" applyFont="1" applyFill="1" applyBorder="1" applyAlignment="1">
      <alignment horizontal="center" vertical="center" wrapText="1"/>
    </xf>
    <xf numFmtId="0" fontId="2" fillId="14" borderId="18" xfId="0" applyFont="1" applyFill="1" applyBorder="1" applyAlignment="1">
      <alignment horizontal="center" vertical="center" wrapText="1"/>
    </xf>
    <xf numFmtId="0" fontId="2" fillId="14" borderId="0" xfId="0" applyFont="1" applyFill="1" applyAlignment="1">
      <alignment horizontal="center" vertical="center" wrapText="1"/>
    </xf>
    <xf numFmtId="0" fontId="2" fillId="14" borderId="19" xfId="0" applyFont="1" applyFill="1" applyBorder="1" applyAlignment="1">
      <alignment horizontal="center" vertical="center" wrapText="1"/>
    </xf>
    <xf numFmtId="0" fontId="2" fillId="14" borderId="8" xfId="0" applyFont="1" applyFill="1" applyBorder="1" applyAlignment="1">
      <alignment horizontal="center" vertical="center" wrapText="1"/>
    </xf>
    <xf numFmtId="0" fontId="2" fillId="14" borderId="9" xfId="0" applyFont="1" applyFill="1" applyBorder="1" applyAlignment="1">
      <alignment horizontal="center" vertical="center" wrapText="1"/>
    </xf>
    <xf numFmtId="0" fontId="2" fillId="14" borderId="10" xfId="0" applyFont="1" applyFill="1" applyBorder="1" applyAlignment="1">
      <alignment horizontal="center" vertical="center" wrapText="1"/>
    </xf>
    <xf numFmtId="58" fontId="14" fillId="14" borderId="9" xfId="0" applyNumberFormat="1" applyFont="1" applyFill="1" applyBorder="1" applyAlignment="1">
      <alignment horizontal="center" vertical="center"/>
    </xf>
    <xf numFmtId="0" fontId="14" fillId="14" borderId="5" xfId="0" applyFont="1" applyFill="1" applyBorder="1" applyAlignment="1">
      <alignment horizontal="center" vertical="center" wrapText="1"/>
    </xf>
    <xf numFmtId="0" fontId="14" fillId="14" borderId="6" xfId="0" applyFont="1" applyFill="1" applyBorder="1" applyAlignment="1">
      <alignment horizontal="center" vertical="center" wrapText="1"/>
    </xf>
    <xf numFmtId="0" fontId="14" fillId="14" borderId="7" xfId="0" applyFont="1" applyFill="1" applyBorder="1" applyAlignment="1">
      <alignment horizontal="center" vertical="center" wrapText="1"/>
    </xf>
    <xf numFmtId="0" fontId="14" fillId="14" borderId="29" xfId="0" applyFont="1" applyFill="1" applyBorder="1" applyAlignment="1">
      <alignment horizontal="center" vertical="center"/>
    </xf>
    <xf numFmtId="0" fontId="14" fillId="14" borderId="30" xfId="0" applyFont="1" applyFill="1" applyBorder="1" applyAlignment="1">
      <alignment horizontal="center" vertical="center"/>
    </xf>
    <xf numFmtId="0" fontId="14" fillId="14" borderId="31" xfId="0" applyFont="1" applyFill="1" applyBorder="1" applyAlignment="1">
      <alignment horizontal="center" vertical="center"/>
    </xf>
    <xf numFmtId="0" fontId="20" fillId="4" borderId="21" xfId="0" applyFont="1" applyFill="1" applyBorder="1" applyAlignment="1" applyProtection="1">
      <alignment horizontal="left" vertical="center"/>
      <protection locked="0"/>
    </xf>
    <xf numFmtId="0" fontId="20" fillId="4" borderId="22" xfId="0" applyFont="1" applyFill="1" applyBorder="1" applyAlignment="1" applyProtection="1">
      <alignment horizontal="left" vertical="center"/>
      <protection locked="0"/>
    </xf>
    <xf numFmtId="0" fontId="20" fillId="0" borderId="21" xfId="0" applyFont="1" applyBorder="1" applyAlignment="1" applyProtection="1">
      <alignment horizontal="distributed" vertical="center"/>
      <protection locked="0"/>
    </xf>
    <xf numFmtId="0" fontId="23" fillId="4" borderId="3" xfId="0" applyFont="1" applyFill="1" applyBorder="1" applyAlignment="1" applyProtection="1">
      <alignment horizontal="center" vertical="center" shrinkToFit="1"/>
      <protection locked="0"/>
    </xf>
    <xf numFmtId="0" fontId="23" fillId="4" borderId="1" xfId="0" applyFont="1" applyFill="1" applyBorder="1" applyAlignment="1" applyProtection="1">
      <alignment horizontal="center" vertical="center" shrinkToFit="1"/>
      <protection locked="0"/>
    </xf>
    <xf numFmtId="0" fontId="20" fillId="0" borderId="18" xfId="0" applyFont="1" applyBorder="1" applyAlignment="1" applyProtection="1">
      <alignment horizontal="distributed" vertical="center" wrapText="1"/>
      <protection locked="0"/>
    </xf>
    <xf numFmtId="0" fontId="20" fillId="0" borderId="0" xfId="0" applyFont="1" applyAlignment="1" applyProtection="1">
      <alignment horizontal="distributed" vertical="center" wrapText="1"/>
      <protection locked="0"/>
    </xf>
    <xf numFmtId="0" fontId="20" fillId="0" borderId="8" xfId="0" applyFont="1" applyBorder="1" applyAlignment="1" applyProtection="1">
      <alignment horizontal="distributed" vertical="center" wrapText="1"/>
      <protection locked="0"/>
    </xf>
    <xf numFmtId="0" fontId="20" fillId="0" borderId="9" xfId="0" applyFont="1" applyBorder="1" applyAlignment="1" applyProtection="1">
      <alignment horizontal="distributed" vertical="center" wrapText="1"/>
      <protection locked="0"/>
    </xf>
    <xf numFmtId="0" fontId="22" fillId="4" borderId="27" xfId="0" applyFont="1" applyFill="1" applyBorder="1" applyAlignment="1" applyProtection="1">
      <alignment horizontal="left" vertical="center" wrapText="1"/>
      <protection locked="0"/>
    </xf>
    <xf numFmtId="0" fontId="22" fillId="4" borderId="28" xfId="0" applyFont="1" applyFill="1" applyBorder="1" applyAlignment="1" applyProtection="1">
      <alignment horizontal="left" vertical="center" wrapText="1"/>
      <protection locked="0"/>
    </xf>
    <xf numFmtId="0" fontId="22" fillId="4" borderId="9" xfId="0" applyFont="1" applyFill="1" applyBorder="1" applyAlignment="1" applyProtection="1">
      <alignment horizontal="left" vertical="center" wrapText="1"/>
      <protection locked="0"/>
    </xf>
    <xf numFmtId="0" fontId="22" fillId="4" borderId="10" xfId="0" applyFont="1" applyFill="1" applyBorder="1" applyAlignment="1" applyProtection="1">
      <alignment horizontal="left" vertical="center" wrapText="1"/>
      <protection locked="0"/>
    </xf>
    <xf numFmtId="0" fontId="20" fillId="4" borderId="8" xfId="0" applyFont="1" applyFill="1" applyBorder="1" applyAlignment="1" applyProtection="1">
      <alignment horizontal="left" vertical="center"/>
      <protection locked="0"/>
    </xf>
    <xf numFmtId="0" fontId="20" fillId="4" borderId="9" xfId="0" applyFont="1" applyFill="1" applyBorder="1" applyAlignment="1" applyProtection="1">
      <alignment horizontal="left" vertical="center"/>
      <protection locked="0"/>
    </xf>
    <xf numFmtId="0" fontId="20" fillId="4" borderId="10" xfId="0" applyFont="1" applyFill="1" applyBorder="1" applyAlignment="1" applyProtection="1">
      <alignment horizontal="left" vertical="center"/>
      <protection locked="0"/>
    </xf>
    <xf numFmtId="0" fontId="15" fillId="14" borderId="0" xfId="0" applyFont="1" applyFill="1" applyAlignment="1">
      <alignment horizontal="center" vertical="center"/>
    </xf>
    <xf numFmtId="0" fontId="20" fillId="14" borderId="2" xfId="0" applyFont="1" applyFill="1" applyBorder="1" applyAlignment="1">
      <alignment horizontal="center" vertical="center"/>
    </xf>
    <xf numFmtId="0" fontId="20" fillId="14" borderId="4" xfId="0" applyFont="1" applyFill="1" applyBorder="1" applyAlignment="1">
      <alignment horizontal="center" vertical="center"/>
    </xf>
    <xf numFmtId="0" fontId="20" fillId="14" borderId="3" xfId="0" applyFont="1" applyFill="1" applyBorder="1" applyAlignment="1">
      <alignment horizontal="center" vertical="center"/>
    </xf>
    <xf numFmtId="0" fontId="20" fillId="14" borderId="16" xfId="0" applyFont="1" applyFill="1" applyBorder="1" applyAlignment="1">
      <alignment horizontal="center" vertical="center"/>
    </xf>
    <xf numFmtId="0" fontId="20" fillId="4" borderId="5" xfId="0" applyFont="1" applyFill="1" applyBorder="1" applyAlignment="1" applyProtection="1">
      <alignment horizontal="center" vertical="center" shrinkToFit="1"/>
      <protection locked="0"/>
    </xf>
    <xf numFmtId="0" fontId="20" fillId="4" borderId="6" xfId="0" applyFont="1" applyFill="1" applyBorder="1" applyAlignment="1" applyProtection="1">
      <alignment horizontal="center" vertical="center" shrinkToFit="1"/>
      <protection locked="0"/>
    </xf>
    <xf numFmtId="0" fontId="20" fillId="4" borderId="7" xfId="0" applyFont="1" applyFill="1" applyBorder="1" applyAlignment="1" applyProtection="1">
      <alignment horizontal="center" vertical="center" shrinkToFit="1"/>
      <protection locked="0"/>
    </xf>
    <xf numFmtId="0" fontId="20" fillId="4" borderId="18" xfId="0" applyFont="1" applyFill="1" applyBorder="1" applyAlignment="1" applyProtection="1">
      <alignment horizontal="center" vertical="center" shrinkToFit="1"/>
      <protection locked="0"/>
    </xf>
    <xf numFmtId="0" fontId="20" fillId="4" borderId="0" xfId="0" applyFont="1" applyFill="1" applyAlignment="1" applyProtection="1">
      <alignment horizontal="center" vertical="center" shrinkToFit="1"/>
      <protection locked="0"/>
    </xf>
    <xf numFmtId="0" fontId="20" fillId="4" borderId="19" xfId="0" applyFont="1" applyFill="1" applyBorder="1" applyAlignment="1" applyProtection="1">
      <alignment horizontal="center" vertical="center" shrinkToFit="1"/>
      <protection locked="0"/>
    </xf>
    <xf numFmtId="0" fontId="20" fillId="4" borderId="8" xfId="0" applyFont="1" applyFill="1" applyBorder="1" applyAlignment="1" applyProtection="1">
      <alignment horizontal="center" vertical="center" shrinkToFit="1"/>
      <protection locked="0"/>
    </xf>
    <xf numFmtId="0" fontId="20" fillId="4" borderId="9" xfId="0" applyFont="1" applyFill="1" applyBorder="1" applyAlignment="1" applyProtection="1">
      <alignment horizontal="center" vertical="center" shrinkToFit="1"/>
      <protection locked="0"/>
    </xf>
    <xf numFmtId="0" fontId="20" fillId="4" borderId="10" xfId="0" applyFont="1" applyFill="1" applyBorder="1" applyAlignment="1" applyProtection="1">
      <alignment horizontal="center" vertical="center" shrinkToFit="1"/>
      <protection locked="0"/>
    </xf>
    <xf numFmtId="0" fontId="20" fillId="0" borderId="11" xfId="0" applyFont="1" applyBorder="1" applyAlignment="1" applyProtection="1">
      <alignment horizontal="distributed" vertical="center"/>
      <protection locked="0"/>
    </xf>
    <xf numFmtId="0" fontId="20" fillId="4" borderId="11" xfId="0" applyFont="1" applyFill="1" applyBorder="1" applyAlignment="1" applyProtection="1">
      <alignment horizontal="left" vertical="center"/>
      <protection locked="0"/>
    </xf>
    <xf numFmtId="0" fontId="20" fillId="0" borderId="5" xfId="0" applyFont="1" applyBorder="1" applyAlignment="1" applyProtection="1">
      <alignment horizontal="distributed" vertical="center" wrapText="1"/>
      <protection locked="0"/>
    </xf>
    <xf numFmtId="0" fontId="20" fillId="0" borderId="6" xfId="0" applyFont="1" applyBorder="1" applyAlignment="1" applyProtection="1">
      <alignment horizontal="distributed" vertical="center" wrapText="1"/>
      <protection locked="0"/>
    </xf>
    <xf numFmtId="0" fontId="20" fillId="0" borderId="23" xfId="0" applyFont="1" applyBorder="1" applyAlignment="1" applyProtection="1">
      <alignment horizontal="distributed" vertical="center" wrapText="1"/>
      <protection locked="0"/>
    </xf>
    <xf numFmtId="0" fontId="20" fillId="0" borderId="24" xfId="0" applyFont="1" applyBorder="1" applyAlignment="1" applyProtection="1">
      <alignment horizontal="distributed" vertical="center" wrapText="1"/>
      <protection locked="0"/>
    </xf>
    <xf numFmtId="0" fontId="22" fillId="4" borderId="6" xfId="0" applyFont="1" applyFill="1" applyBorder="1" applyAlignment="1" applyProtection="1">
      <alignment horizontal="left" vertical="center" wrapText="1"/>
      <protection locked="0"/>
    </xf>
    <xf numFmtId="0" fontId="22" fillId="4" borderId="7" xfId="0" applyFont="1" applyFill="1" applyBorder="1" applyAlignment="1" applyProtection="1">
      <alignment horizontal="left" vertical="center" wrapText="1"/>
      <protection locked="0"/>
    </xf>
    <xf numFmtId="0" fontId="22" fillId="4" borderId="24" xfId="0" applyFont="1" applyFill="1" applyBorder="1" applyAlignment="1" applyProtection="1">
      <alignment horizontal="left" vertical="center" wrapText="1"/>
      <protection locked="0"/>
    </xf>
    <xf numFmtId="0" fontId="22" fillId="4" borderId="25" xfId="0" applyFont="1" applyFill="1" applyBorder="1" applyAlignment="1" applyProtection="1">
      <alignment horizontal="left" vertical="center" wrapText="1"/>
      <protection locked="0"/>
    </xf>
    <xf numFmtId="0" fontId="16" fillId="14" borderId="0" xfId="0" applyFont="1" applyFill="1" applyAlignment="1">
      <alignment horizontal="center" vertical="center"/>
    </xf>
    <xf numFmtId="0" fontId="16" fillId="14" borderId="18" xfId="0" applyFont="1" applyFill="1" applyBorder="1" applyAlignment="1">
      <alignment horizontal="center" vertical="center"/>
    </xf>
    <xf numFmtId="0" fontId="0" fillId="0" borderId="18" xfId="0" applyBorder="1">
      <alignment vertical="center"/>
    </xf>
    <xf numFmtId="0" fontId="0" fillId="0" borderId="8" xfId="0" applyBorder="1">
      <alignment vertical="center"/>
    </xf>
    <xf numFmtId="0" fontId="16" fillId="14" borderId="0" xfId="0" applyFont="1" applyFill="1" applyAlignment="1">
      <alignment horizontal="distributed" vertical="center"/>
    </xf>
    <xf numFmtId="0" fontId="32" fillId="0" borderId="0" xfId="0" applyFont="1">
      <alignment vertical="center"/>
    </xf>
    <xf numFmtId="0" fontId="32" fillId="0" borderId="9" xfId="0" applyFont="1" applyBorder="1">
      <alignment vertical="center"/>
    </xf>
    <xf numFmtId="0" fontId="15" fillId="15" borderId="16" xfId="0" applyFont="1" applyFill="1" applyBorder="1" applyAlignment="1">
      <alignment horizontal="center" vertical="center"/>
    </xf>
    <xf numFmtId="0" fontId="15" fillId="15" borderId="20" xfId="0" applyFont="1" applyFill="1" applyBorder="1" applyAlignment="1">
      <alignment horizontal="center" vertical="center"/>
    </xf>
    <xf numFmtId="0" fontId="0" fillId="0" borderId="20" xfId="0" applyBorder="1">
      <alignment vertical="center"/>
    </xf>
    <xf numFmtId="0" fontId="0" fillId="0" borderId="17" xfId="0" applyBorder="1">
      <alignment vertical="center"/>
    </xf>
    <xf numFmtId="0" fontId="15" fillId="14" borderId="7" xfId="0" applyFont="1" applyFill="1" applyBorder="1" applyAlignment="1">
      <alignment horizontal="center" vertical="center"/>
    </xf>
    <xf numFmtId="0" fontId="0" fillId="0" borderId="19" xfId="0" applyBorder="1">
      <alignment vertical="center"/>
    </xf>
    <xf numFmtId="0" fontId="15" fillId="14" borderId="18" xfId="0" applyFont="1" applyFill="1" applyBorder="1">
      <alignment vertical="center"/>
    </xf>
    <xf numFmtId="0" fontId="0" fillId="0" borderId="0" xfId="0">
      <alignment vertical="center"/>
    </xf>
    <xf numFmtId="0" fontId="15" fillId="15" borderId="17" xfId="0" applyFont="1" applyFill="1" applyBorder="1" applyAlignment="1">
      <alignment horizontal="center" vertical="center"/>
    </xf>
    <xf numFmtId="0" fontId="18" fillId="14" borderId="0" xfId="0" applyFont="1" applyFill="1" applyAlignment="1">
      <alignment horizontal="center" vertical="center" wrapText="1"/>
    </xf>
    <xf numFmtId="0" fontId="17" fillId="14" borderId="0" xfId="0" applyFont="1" applyFill="1" applyAlignment="1">
      <alignment horizontal="left" vertical="center" wrapText="1"/>
    </xf>
    <xf numFmtId="0" fontId="18" fillId="14" borderId="0" xfId="0" applyFont="1" applyFill="1" applyAlignment="1">
      <alignment horizontal="center" vertical="center"/>
    </xf>
    <xf numFmtId="0" fontId="15" fillId="2" borderId="0" xfId="0" applyFont="1" applyFill="1" applyAlignment="1">
      <alignment horizontal="center" vertical="center"/>
    </xf>
    <xf numFmtId="0" fontId="30" fillId="15" borderId="18" xfId="0" applyFont="1" applyFill="1" applyBorder="1" applyAlignment="1" applyProtection="1">
      <alignment horizontal="center" vertical="center" wrapText="1"/>
      <protection locked="0"/>
    </xf>
    <xf numFmtId="0" fontId="30" fillId="15" borderId="0" xfId="0" applyFont="1" applyFill="1" applyAlignment="1" applyProtection="1">
      <alignment horizontal="center" vertical="center" wrapText="1"/>
      <protection locked="0"/>
    </xf>
    <xf numFmtId="0" fontId="30" fillId="15" borderId="19" xfId="0" applyFont="1" applyFill="1" applyBorder="1" applyAlignment="1" applyProtection="1">
      <alignment horizontal="center" vertical="center" wrapText="1"/>
      <protection locked="0"/>
    </xf>
    <xf numFmtId="0" fontId="5" fillId="15" borderId="35" xfId="0" applyFont="1" applyFill="1" applyBorder="1" applyAlignment="1">
      <alignment horizontal="left" vertical="center" wrapText="1"/>
    </xf>
    <xf numFmtId="0" fontId="5" fillId="15" borderId="27" xfId="0" applyFont="1" applyFill="1" applyBorder="1" applyAlignment="1">
      <alignment horizontal="left" vertical="center" wrapText="1"/>
    </xf>
    <xf numFmtId="0" fontId="5" fillId="15" borderId="28" xfId="0" applyFont="1" applyFill="1" applyBorder="1" applyAlignment="1">
      <alignment horizontal="left" vertical="center" wrapText="1"/>
    </xf>
    <xf numFmtId="0" fontId="5" fillId="15" borderId="18" xfId="0" applyFont="1" applyFill="1" applyBorder="1" applyAlignment="1">
      <alignment horizontal="left" vertical="center" wrapText="1"/>
    </xf>
    <xf numFmtId="0" fontId="5" fillId="15" borderId="0" xfId="0" applyFont="1" applyFill="1" applyAlignment="1">
      <alignment horizontal="left" vertical="center" wrapText="1"/>
    </xf>
    <xf numFmtId="0" fontId="5" fillId="15" borderId="19" xfId="0" applyFont="1" applyFill="1" applyBorder="1" applyAlignment="1">
      <alignment horizontal="left" vertical="center" wrapText="1"/>
    </xf>
    <xf numFmtId="0" fontId="5" fillId="15" borderId="8" xfId="0" applyFont="1" applyFill="1" applyBorder="1" applyAlignment="1">
      <alignment horizontal="left" vertical="center" wrapText="1"/>
    </xf>
    <xf numFmtId="0" fontId="5" fillId="15" borderId="9" xfId="0" applyFont="1" applyFill="1" applyBorder="1" applyAlignment="1">
      <alignment horizontal="left" vertical="center" wrapText="1"/>
    </xf>
    <xf numFmtId="0" fontId="5" fillId="15" borderId="10" xfId="0" applyFont="1" applyFill="1" applyBorder="1" applyAlignment="1">
      <alignment horizontal="left" vertical="center" wrapText="1"/>
    </xf>
    <xf numFmtId="58" fontId="5" fillId="15" borderId="18" xfId="0" applyNumberFormat="1" applyFont="1" applyFill="1" applyBorder="1" applyAlignment="1" applyProtection="1">
      <alignment horizontal="right" vertical="center"/>
      <protection locked="0"/>
    </xf>
    <xf numFmtId="58" fontId="5" fillId="15" borderId="0" xfId="0" applyNumberFormat="1" applyFont="1" applyFill="1" applyAlignment="1" applyProtection="1">
      <alignment horizontal="right" vertical="center"/>
      <protection locked="0"/>
    </xf>
    <xf numFmtId="58" fontId="5" fillId="15" borderId="19" xfId="0" applyNumberFormat="1" applyFont="1" applyFill="1" applyBorder="1" applyAlignment="1" applyProtection="1">
      <alignment horizontal="right" vertical="center"/>
      <protection locked="0"/>
    </xf>
    <xf numFmtId="0" fontId="30" fillId="15" borderId="5" xfId="0" applyFont="1" applyFill="1" applyBorder="1" applyAlignment="1" applyProtection="1">
      <alignment horizontal="center" vertical="center" wrapText="1"/>
      <protection locked="0"/>
    </xf>
    <xf numFmtId="0" fontId="22" fillId="15" borderId="6" xfId="0" applyFont="1" applyFill="1" applyBorder="1" applyAlignment="1" applyProtection="1">
      <alignment horizontal="center" vertical="center" wrapText="1"/>
      <protection locked="0"/>
    </xf>
    <xf numFmtId="0" fontId="22" fillId="15" borderId="7" xfId="0" applyFont="1" applyFill="1" applyBorder="1" applyAlignment="1" applyProtection="1">
      <alignment horizontal="center" vertical="center" wrapText="1"/>
      <protection locked="0"/>
    </xf>
    <xf numFmtId="0" fontId="22" fillId="15" borderId="18" xfId="0" applyFont="1" applyFill="1" applyBorder="1" applyAlignment="1" applyProtection="1">
      <alignment horizontal="center" vertical="center" wrapText="1"/>
      <protection locked="0"/>
    </xf>
    <xf numFmtId="0" fontId="22" fillId="15" borderId="0" xfId="0" applyFont="1" applyFill="1" applyAlignment="1" applyProtection="1">
      <alignment horizontal="center" vertical="center" wrapText="1"/>
      <protection locked="0"/>
    </xf>
    <xf numFmtId="0" fontId="22" fillId="15" borderId="19" xfId="0" applyFont="1" applyFill="1" applyBorder="1" applyAlignment="1" applyProtection="1">
      <alignment horizontal="center" vertical="center" wrapText="1"/>
      <protection locked="0"/>
    </xf>
    <xf numFmtId="3" fontId="5" fillId="2" borderId="0" xfId="0" applyNumberFormat="1" applyFont="1" applyFill="1" applyAlignment="1">
      <alignment horizontal="right" vertical="center"/>
    </xf>
    <xf numFmtId="0" fontId="5" fillId="15" borderId="5" xfId="0" applyFont="1" applyFill="1" applyBorder="1" applyAlignment="1" applyProtection="1">
      <alignment horizontal="center" vertical="center"/>
      <protection locked="0"/>
    </xf>
    <xf numFmtId="0" fontId="5" fillId="15" borderId="6" xfId="0" applyFont="1" applyFill="1" applyBorder="1" applyAlignment="1" applyProtection="1">
      <alignment horizontal="center" vertical="center"/>
      <protection locked="0"/>
    </xf>
    <xf numFmtId="0" fontId="5" fillId="15" borderId="7" xfId="0" applyFont="1" applyFill="1" applyBorder="1" applyAlignment="1" applyProtection="1">
      <alignment horizontal="center" vertical="center"/>
      <protection locked="0"/>
    </xf>
    <xf numFmtId="0" fontId="5" fillId="15" borderId="18" xfId="0" applyFont="1" applyFill="1" applyBorder="1" applyAlignment="1" applyProtection="1">
      <alignment horizontal="center" vertical="center"/>
      <protection locked="0"/>
    </xf>
    <xf numFmtId="0" fontId="5" fillId="15" borderId="0" xfId="0" applyFont="1" applyFill="1" applyAlignment="1" applyProtection="1">
      <alignment horizontal="center" vertical="center"/>
      <protection locked="0"/>
    </xf>
    <xf numFmtId="0" fontId="5" fillId="15" borderId="19" xfId="0" applyFont="1" applyFill="1" applyBorder="1" applyAlignment="1" applyProtection="1">
      <alignment horizontal="center" vertical="center"/>
      <protection locked="0"/>
    </xf>
    <xf numFmtId="0" fontId="5" fillId="15" borderId="5" xfId="0" applyFont="1" applyFill="1" applyBorder="1" applyAlignment="1" applyProtection="1">
      <alignment horizontal="left" vertical="center" wrapText="1"/>
      <protection locked="0"/>
    </xf>
    <xf numFmtId="0" fontId="5" fillId="15" borderId="6" xfId="0" applyFont="1" applyFill="1" applyBorder="1" applyAlignment="1" applyProtection="1">
      <alignment horizontal="left" vertical="center" wrapText="1"/>
      <protection locked="0"/>
    </xf>
    <xf numFmtId="0" fontId="5" fillId="15" borderId="7" xfId="0" applyFont="1" applyFill="1" applyBorder="1" applyAlignment="1" applyProtection="1">
      <alignment horizontal="left" vertical="center" wrapText="1"/>
      <protection locked="0"/>
    </xf>
    <xf numFmtId="0" fontId="5" fillId="15" borderId="18" xfId="0" applyFont="1" applyFill="1" applyBorder="1" applyAlignment="1" applyProtection="1">
      <alignment horizontal="left" vertical="center" wrapText="1"/>
      <protection locked="0"/>
    </xf>
    <xf numFmtId="0" fontId="5" fillId="15" borderId="0" xfId="0" applyFont="1" applyFill="1" applyAlignment="1" applyProtection="1">
      <alignment horizontal="left" vertical="center" wrapText="1"/>
      <protection locked="0"/>
    </xf>
    <xf numFmtId="0" fontId="5" fillId="15" borderId="19" xfId="0" applyFont="1" applyFill="1" applyBorder="1" applyAlignment="1" applyProtection="1">
      <alignment horizontal="left" vertical="center" wrapText="1"/>
      <protection locked="0"/>
    </xf>
    <xf numFmtId="0" fontId="5" fillId="15" borderId="23" xfId="0" applyFont="1" applyFill="1" applyBorder="1" applyAlignment="1" applyProtection="1">
      <alignment horizontal="left" vertical="center" wrapText="1"/>
      <protection locked="0"/>
    </xf>
    <xf numFmtId="0" fontId="5" fillId="15" borderId="24" xfId="0" applyFont="1" applyFill="1" applyBorder="1" applyAlignment="1" applyProtection="1">
      <alignment horizontal="left" vertical="center" wrapText="1"/>
      <protection locked="0"/>
    </xf>
    <xf numFmtId="0" fontId="5" fillId="15" borderId="25" xfId="0" applyFont="1" applyFill="1" applyBorder="1" applyAlignment="1" applyProtection="1">
      <alignment horizontal="left" vertical="center" wrapText="1"/>
      <protection locked="0"/>
    </xf>
    <xf numFmtId="0" fontId="22" fillId="15" borderId="18" xfId="0" applyFont="1" applyFill="1" applyBorder="1" applyAlignment="1" applyProtection="1">
      <alignment horizontal="right" vertical="center"/>
      <protection locked="0"/>
    </xf>
    <xf numFmtId="0" fontId="22" fillId="15" borderId="0" xfId="0" applyFont="1" applyFill="1" applyAlignment="1" applyProtection="1">
      <alignment horizontal="right" vertical="center"/>
      <protection locked="0"/>
    </xf>
    <xf numFmtId="0" fontId="22" fillId="15" borderId="0" xfId="0" quotePrefix="1" applyFont="1" applyFill="1" applyAlignment="1" applyProtection="1">
      <alignment horizontal="left" vertical="center"/>
      <protection locked="0"/>
    </xf>
    <xf numFmtId="0" fontId="22" fillId="15" borderId="19" xfId="0" applyFont="1" applyFill="1" applyBorder="1" applyAlignment="1" applyProtection="1">
      <alignment horizontal="left" vertical="center"/>
      <protection locked="0"/>
    </xf>
    <xf numFmtId="0" fontId="30" fillId="15" borderId="0" xfId="0" quotePrefix="1" applyFont="1" applyFill="1" applyAlignment="1" applyProtection="1">
      <alignment horizontal="left" vertical="center"/>
      <protection locked="0"/>
    </xf>
    <xf numFmtId="0" fontId="30" fillId="15" borderId="19" xfId="0" applyFont="1" applyFill="1" applyBorder="1" applyAlignment="1" applyProtection="1">
      <alignment horizontal="left" vertical="center"/>
      <protection locked="0"/>
    </xf>
    <xf numFmtId="0" fontId="27" fillId="15" borderId="21" xfId="0" applyFont="1" applyFill="1" applyBorder="1" applyAlignment="1" applyProtection="1">
      <alignment horizontal="left" vertical="center"/>
      <protection locked="0"/>
    </xf>
    <xf numFmtId="0" fontId="27" fillId="15" borderId="22" xfId="0" applyFont="1" applyFill="1" applyBorder="1" applyAlignment="1" applyProtection="1">
      <alignment horizontal="left" vertical="center"/>
      <protection locked="0"/>
    </xf>
    <xf numFmtId="0" fontId="20" fillId="15" borderId="21" xfId="0" applyFont="1" applyFill="1" applyBorder="1" applyAlignment="1" applyProtection="1">
      <alignment horizontal="distributed" vertical="center"/>
      <protection locked="0"/>
    </xf>
    <xf numFmtId="0" fontId="23" fillId="15" borderId="3" xfId="0" applyFont="1" applyFill="1" applyBorder="1" applyAlignment="1" applyProtection="1">
      <alignment horizontal="center" vertical="center" shrinkToFit="1"/>
      <protection locked="0"/>
    </xf>
    <xf numFmtId="0" fontId="23" fillId="15" borderId="1" xfId="0" applyFont="1" applyFill="1" applyBorder="1" applyAlignment="1" applyProtection="1">
      <alignment horizontal="center" vertical="center" shrinkToFit="1"/>
      <protection locked="0"/>
    </xf>
    <xf numFmtId="0" fontId="20" fillId="15" borderId="18" xfId="0" applyFont="1" applyFill="1" applyBorder="1" applyAlignment="1" applyProtection="1">
      <alignment horizontal="distributed" vertical="center" wrapText="1"/>
      <protection locked="0"/>
    </xf>
    <xf numFmtId="0" fontId="20" fillId="15" borderId="0" xfId="0" applyFont="1" applyFill="1" applyAlignment="1" applyProtection="1">
      <alignment horizontal="distributed" vertical="center" wrapText="1"/>
      <protection locked="0"/>
    </xf>
    <xf numFmtId="0" fontId="20" fillId="15" borderId="8" xfId="0" applyFont="1" applyFill="1" applyBorder="1" applyAlignment="1" applyProtection="1">
      <alignment horizontal="distributed" vertical="center" wrapText="1"/>
      <protection locked="0"/>
    </xf>
    <xf numFmtId="0" fontId="20" fillId="15" borderId="9" xfId="0" applyFont="1" applyFill="1" applyBorder="1" applyAlignment="1" applyProtection="1">
      <alignment horizontal="distributed" vertical="center" wrapText="1"/>
      <protection locked="0"/>
    </xf>
    <xf numFmtId="0" fontId="30" fillId="15" borderId="27" xfId="0" applyFont="1" applyFill="1" applyBorder="1" applyAlignment="1" applyProtection="1">
      <alignment horizontal="left" vertical="center" wrapText="1"/>
      <protection locked="0"/>
    </xf>
    <xf numFmtId="0" fontId="30" fillId="15" borderId="28" xfId="0" applyFont="1" applyFill="1" applyBorder="1" applyAlignment="1" applyProtection="1">
      <alignment horizontal="left" vertical="center" wrapText="1"/>
      <protection locked="0"/>
    </xf>
    <xf numFmtId="0" fontId="30" fillId="15" borderId="9" xfId="0" applyFont="1" applyFill="1" applyBorder="1" applyAlignment="1" applyProtection="1">
      <alignment horizontal="left" vertical="center" wrapText="1"/>
      <protection locked="0"/>
    </xf>
    <xf numFmtId="0" fontId="30" fillId="15" borderId="10" xfId="0" applyFont="1" applyFill="1" applyBorder="1" applyAlignment="1" applyProtection="1">
      <alignment horizontal="left" vertical="center" wrapText="1"/>
      <protection locked="0"/>
    </xf>
    <xf numFmtId="0" fontId="27" fillId="15" borderId="8" xfId="0" applyFont="1" applyFill="1" applyBorder="1" applyAlignment="1" applyProtection="1">
      <alignment horizontal="left" vertical="center"/>
      <protection locked="0"/>
    </xf>
    <xf numFmtId="0" fontId="27" fillId="15" borderId="9" xfId="0" applyFont="1" applyFill="1" applyBorder="1" applyAlignment="1" applyProtection="1">
      <alignment horizontal="left" vertical="center"/>
      <protection locked="0"/>
    </xf>
    <xf numFmtId="0" fontId="27" fillId="15" borderId="10" xfId="0" applyFont="1" applyFill="1" applyBorder="1" applyAlignment="1" applyProtection="1">
      <alignment horizontal="left" vertical="center"/>
      <protection locked="0"/>
    </xf>
    <xf numFmtId="0" fontId="27" fillId="15" borderId="5" xfId="0" applyFont="1" applyFill="1" applyBorder="1" applyAlignment="1" applyProtection="1">
      <alignment horizontal="center" vertical="center" shrinkToFit="1"/>
      <protection locked="0"/>
    </xf>
    <xf numFmtId="0" fontId="27" fillId="15" borderId="6" xfId="0" applyFont="1" applyFill="1" applyBorder="1" applyAlignment="1" applyProtection="1">
      <alignment horizontal="center" vertical="center" shrinkToFit="1"/>
      <protection locked="0"/>
    </xf>
    <xf numFmtId="0" fontId="27" fillId="15" borderId="7" xfId="0" applyFont="1" applyFill="1" applyBorder="1" applyAlignment="1" applyProtection="1">
      <alignment horizontal="center" vertical="center" shrinkToFit="1"/>
      <protection locked="0"/>
    </xf>
    <xf numFmtId="0" fontId="27" fillId="15" borderId="18" xfId="0" applyFont="1" applyFill="1" applyBorder="1" applyAlignment="1" applyProtection="1">
      <alignment horizontal="center" vertical="center" shrinkToFit="1"/>
      <protection locked="0"/>
    </xf>
    <xf numFmtId="0" fontId="27" fillId="15" borderId="0" xfId="0" applyFont="1" applyFill="1" applyAlignment="1" applyProtection="1">
      <alignment horizontal="center" vertical="center" shrinkToFit="1"/>
      <protection locked="0"/>
    </xf>
    <xf numFmtId="0" fontId="27" fillId="15" borderId="19" xfId="0" applyFont="1" applyFill="1" applyBorder="1" applyAlignment="1" applyProtection="1">
      <alignment horizontal="center" vertical="center" shrinkToFit="1"/>
      <protection locked="0"/>
    </xf>
    <xf numFmtId="0" fontId="27" fillId="15" borderId="8" xfId="0" applyFont="1" applyFill="1" applyBorder="1" applyAlignment="1" applyProtection="1">
      <alignment horizontal="center" vertical="center" shrinkToFit="1"/>
      <protection locked="0"/>
    </xf>
    <xf numFmtId="0" fontId="27" fillId="15" borderId="9" xfId="0" applyFont="1" applyFill="1" applyBorder="1" applyAlignment="1" applyProtection="1">
      <alignment horizontal="center" vertical="center" shrinkToFit="1"/>
      <protection locked="0"/>
    </xf>
    <xf numFmtId="0" fontId="27" fillId="15" borderId="10" xfId="0" applyFont="1" applyFill="1" applyBorder="1" applyAlignment="1" applyProtection="1">
      <alignment horizontal="center" vertical="center" shrinkToFit="1"/>
      <protection locked="0"/>
    </xf>
    <xf numFmtId="0" fontId="20" fillId="15" borderId="11" xfId="0" applyFont="1" applyFill="1" applyBorder="1" applyAlignment="1" applyProtection="1">
      <alignment horizontal="distributed" vertical="center"/>
      <protection locked="0"/>
    </xf>
    <xf numFmtId="0" fontId="27" fillId="15" borderId="11" xfId="0" applyFont="1" applyFill="1" applyBorder="1" applyAlignment="1" applyProtection="1">
      <alignment horizontal="left" vertical="center"/>
      <protection locked="0"/>
    </xf>
    <xf numFmtId="0" fontId="20" fillId="15" borderId="5" xfId="0" applyFont="1" applyFill="1" applyBorder="1" applyAlignment="1" applyProtection="1">
      <alignment horizontal="distributed" vertical="center" wrapText="1"/>
      <protection locked="0"/>
    </xf>
    <xf numFmtId="0" fontId="20" fillId="15" borderId="6" xfId="0" applyFont="1" applyFill="1" applyBorder="1" applyAlignment="1" applyProtection="1">
      <alignment horizontal="distributed" vertical="center" wrapText="1"/>
      <protection locked="0"/>
    </xf>
    <xf numFmtId="0" fontId="20" fillId="15" borderId="23" xfId="0" applyFont="1" applyFill="1" applyBorder="1" applyAlignment="1" applyProtection="1">
      <alignment horizontal="distributed" vertical="center" wrapText="1"/>
      <protection locked="0"/>
    </xf>
    <xf numFmtId="0" fontId="20" fillId="15" borderId="24" xfId="0" applyFont="1" applyFill="1" applyBorder="1" applyAlignment="1" applyProtection="1">
      <alignment horizontal="distributed" vertical="center" wrapText="1"/>
      <protection locked="0"/>
    </xf>
    <xf numFmtId="0" fontId="30" fillId="15" borderId="6" xfId="0" applyFont="1" applyFill="1" applyBorder="1" applyAlignment="1" applyProtection="1">
      <alignment horizontal="left" vertical="center" wrapText="1"/>
      <protection locked="0"/>
    </xf>
    <xf numFmtId="0" fontId="30" fillId="15" borderId="7" xfId="0" applyFont="1" applyFill="1" applyBorder="1" applyAlignment="1" applyProtection="1">
      <alignment horizontal="left" vertical="center" wrapText="1"/>
      <protection locked="0"/>
    </xf>
    <xf numFmtId="0" fontId="30" fillId="15" borderId="24" xfId="0" applyFont="1" applyFill="1" applyBorder="1" applyAlignment="1" applyProtection="1">
      <alignment horizontal="left" vertical="center" wrapText="1"/>
      <protection locked="0"/>
    </xf>
    <xf numFmtId="0" fontId="30" fillId="15" borderId="25" xfId="0" applyFont="1" applyFill="1" applyBorder="1" applyAlignment="1" applyProtection="1">
      <alignment horizontal="left" vertical="center" wrapText="1"/>
      <protection locked="0"/>
    </xf>
    <xf numFmtId="0" fontId="16" fillId="14" borderId="20" xfId="0" applyFont="1" applyFill="1" applyBorder="1" applyAlignment="1">
      <alignment horizontal="center" vertical="center"/>
    </xf>
    <xf numFmtId="0" fontId="29" fillId="15" borderId="16" xfId="0" applyFont="1" applyFill="1" applyBorder="1" applyAlignment="1">
      <alignment horizontal="center" vertical="center"/>
    </xf>
    <xf numFmtId="0" fontId="29" fillId="15" borderId="17" xfId="0" applyFont="1" applyFill="1" applyBorder="1" applyAlignment="1">
      <alignment horizontal="center" vertical="center"/>
    </xf>
    <xf numFmtId="0" fontId="16" fillId="14" borderId="18" xfId="0" applyFont="1" applyFill="1" applyBorder="1" applyAlignment="1">
      <alignment horizontal="distributed" vertical="center"/>
    </xf>
    <xf numFmtId="0" fontId="31" fillId="15" borderId="3" xfId="0" applyFont="1" applyFill="1" applyBorder="1" applyAlignment="1" applyProtection="1">
      <alignment horizontal="center" vertical="center" shrinkToFit="1"/>
      <protection locked="0"/>
    </xf>
    <xf numFmtId="0" fontId="31" fillId="15" borderId="1" xfId="0" applyFont="1" applyFill="1" applyBorder="1" applyAlignment="1" applyProtection="1">
      <alignment horizontal="center" vertical="center" shrinkToFit="1"/>
      <protection locked="0"/>
    </xf>
    <xf numFmtId="0" fontId="2" fillId="4" borderId="9" xfId="0" applyFont="1" applyFill="1" applyBorder="1" applyAlignment="1">
      <alignment horizontal="left" vertical="center" indent="1"/>
    </xf>
    <xf numFmtId="0" fontId="2" fillId="0" borderId="0" xfId="0" applyFont="1" applyAlignment="1">
      <alignment horizontal="right" vertical="center"/>
    </xf>
    <xf numFmtId="0" fontId="2" fillId="4" borderId="4" xfId="0" applyFont="1" applyFill="1" applyBorder="1" applyAlignment="1">
      <alignment horizontal="left" vertical="center" indent="1"/>
    </xf>
    <xf numFmtId="0" fontId="2" fillId="0" borderId="0" xfId="0" applyFont="1" applyAlignment="1">
      <alignment vertical="top" wrapText="1"/>
    </xf>
    <xf numFmtId="0" fontId="2" fillId="0" borderId="0" xfId="0" applyFont="1" applyAlignment="1">
      <alignment vertical="distributed" wrapText="1"/>
    </xf>
    <xf numFmtId="180" fontId="2" fillId="4" borderId="0" xfId="0" applyNumberFormat="1" applyFont="1" applyFill="1" applyAlignment="1">
      <alignment horizontal="center" vertical="center"/>
    </xf>
    <xf numFmtId="0" fontId="8" fillId="0" borderId="0" xfId="0" applyFont="1" applyAlignment="1">
      <alignment horizontal="center" vertical="center"/>
    </xf>
    <xf numFmtId="0" fontId="2" fillId="4" borderId="0" xfId="0" applyFont="1" applyFill="1" applyAlignment="1">
      <alignment horizontal="left" vertical="center"/>
    </xf>
    <xf numFmtId="0" fontId="2" fillId="0" borderId="0" xfId="0" applyFont="1" applyAlignment="1">
      <alignment horizontal="left" vertical="center" wrapText="1"/>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18" xfId="0" applyFont="1" applyBorder="1" applyAlignment="1">
      <alignment horizontal="left" vertical="top"/>
    </xf>
    <xf numFmtId="0" fontId="2" fillId="0" borderId="0" xfId="0" applyFont="1" applyAlignment="1">
      <alignment horizontal="left" vertical="top"/>
    </xf>
    <xf numFmtId="0" fontId="2" fillId="0" borderId="19"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5"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xf>
    <xf numFmtId="0" fontId="2" fillId="0" borderId="3" xfId="0" applyFont="1" applyBorder="1" applyAlignment="1">
      <alignment horizontal="left" vertical="top"/>
    </xf>
    <xf numFmtId="0" fontId="14" fillId="0" borderId="0" xfId="0" applyFont="1" applyAlignment="1">
      <alignment horizontal="center" vertical="distributed" wrapText="1"/>
    </xf>
    <xf numFmtId="0" fontId="14" fillId="0" borderId="0" xfId="0" applyFont="1" applyAlignment="1">
      <alignment horizontal="center" vertical="distributed"/>
    </xf>
    <xf numFmtId="0" fontId="14" fillId="4" borderId="0" xfId="0" applyFont="1" applyFill="1" applyAlignment="1">
      <alignment horizontal="left" vertical="top" wrapText="1"/>
    </xf>
    <xf numFmtId="0" fontId="14" fillId="4" borderId="0" xfId="0" applyFont="1" applyFill="1" applyAlignment="1">
      <alignment horizontal="right" vertical="center" wrapText="1"/>
    </xf>
    <xf numFmtId="0" fontId="32" fillId="4" borderId="0" xfId="0" applyFont="1" applyFill="1" applyAlignment="1">
      <alignment vertical="center" wrapText="1"/>
    </xf>
    <xf numFmtId="180" fontId="14" fillId="4" borderId="0" xfId="0" applyNumberFormat="1" applyFont="1" applyFill="1" applyAlignment="1">
      <alignment horizontal="right" vertical="center" shrinkToFit="1"/>
    </xf>
    <xf numFmtId="49" fontId="14" fillId="4" borderId="0" xfId="0" applyNumberFormat="1" applyFont="1" applyFill="1" applyAlignment="1">
      <alignment horizontal="left" vertical="center" wrapText="1"/>
    </xf>
    <xf numFmtId="0" fontId="14" fillId="0" borderId="0" xfId="0" applyFont="1" applyAlignment="1">
      <alignment horizontal="left" vertical="distributed" indent="4"/>
    </xf>
    <xf numFmtId="0" fontId="20" fillId="0" borderId="0" xfId="0" applyFont="1" applyAlignment="1">
      <alignment horizontal="left" vertical="top" wrapText="1" indent="1"/>
    </xf>
    <xf numFmtId="0" fontId="20" fillId="0" borderId="0" xfId="0" applyFont="1" applyAlignment="1">
      <alignment horizontal="left" vertical="top" indent="1"/>
    </xf>
    <xf numFmtId="0" fontId="33" fillId="0" borderId="0" xfId="0" applyFont="1" applyAlignment="1">
      <alignment horizontal="left" vertical="top" wrapText="1" indent="1"/>
    </xf>
    <xf numFmtId="0" fontId="33" fillId="0" borderId="0" xfId="0" applyFont="1" applyAlignment="1">
      <alignment horizontal="left" vertical="top" indent="1"/>
    </xf>
    <xf numFmtId="0" fontId="33" fillId="0" borderId="0" xfId="0" applyFont="1" applyAlignment="1">
      <alignment horizontal="left" vertical="center"/>
    </xf>
    <xf numFmtId="0" fontId="15" fillId="4" borderId="0" xfId="0" applyFont="1" applyFill="1" applyAlignment="1">
      <alignment horizontal="center" vertical="center"/>
    </xf>
    <xf numFmtId="0" fontId="14" fillId="4" borderId="42" xfId="0" applyFont="1" applyFill="1" applyBorder="1" applyAlignment="1">
      <alignment horizontal="center" vertical="center"/>
    </xf>
    <xf numFmtId="38" fontId="14" fillId="4" borderId="43" xfId="1" applyFont="1" applyFill="1" applyBorder="1" applyAlignment="1">
      <alignment horizontal="center" vertical="center"/>
    </xf>
    <xf numFmtId="0" fontId="14" fillId="0" borderId="0" xfId="0" applyFont="1" applyBorder="1">
      <alignment vertical="center"/>
    </xf>
    <xf numFmtId="0" fontId="14" fillId="0" borderId="0" xfId="0" applyFont="1" applyBorder="1" applyAlignment="1">
      <alignment horizontal="right" vertical="center"/>
    </xf>
    <xf numFmtId="0" fontId="14" fillId="14" borderId="0" xfId="0" applyFont="1" applyFill="1" applyBorder="1" applyAlignment="1">
      <alignment horizontal="center" vertical="center"/>
    </xf>
    <xf numFmtId="0" fontId="14" fillId="0" borderId="0" xfId="0" applyFont="1" applyBorder="1" applyAlignment="1">
      <alignment horizontal="center" vertical="center"/>
    </xf>
  </cellXfs>
  <cellStyles count="2">
    <cellStyle name="桁区切り" xfId="1" builtinId="6"/>
    <cellStyle name="標準" xfId="0" builtinId="0"/>
  </cellStyles>
  <dxfs count="2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CC99FF"/>
      <color rgb="FFCC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314325</xdr:colOff>
      <xdr:row>0</xdr:row>
      <xdr:rowOff>142873</xdr:rowOff>
    </xdr:from>
    <xdr:to>
      <xdr:col>16</xdr:col>
      <xdr:colOff>9525</xdr:colOff>
      <xdr:row>136</xdr:row>
      <xdr:rowOff>104775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163050" y="142873"/>
          <a:ext cx="7239000" cy="239649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ja-JP" sz="1100">
              <a:solidFill>
                <a:srgbClr val="002060"/>
              </a:solidFill>
              <a:effectLst/>
              <a:latin typeface="+mn-lt"/>
              <a:ea typeface="+mn-ea"/>
              <a:cs typeface="+mn-cs"/>
            </a:rPr>
            <a:t>（補助事業者）</a:t>
          </a:r>
        </a:p>
        <a:p>
          <a:pPr fontAlgn="base"/>
          <a:r>
            <a:rPr lang="ja-JP" altLang="ja-JP" sz="1100">
              <a:solidFill>
                <a:srgbClr val="002060"/>
              </a:solidFill>
              <a:effectLst/>
              <a:latin typeface="+mn-lt"/>
              <a:ea typeface="+mn-ea"/>
              <a:cs typeface="+mn-cs"/>
            </a:rPr>
            <a:t>第３条　補助対象事業者は、県内に事業所を有する中小企業者</a:t>
          </a:r>
          <a:r>
            <a:rPr lang="ja-JP" altLang="en-US" sz="1100">
              <a:solidFill>
                <a:srgbClr val="002060"/>
              </a:solidFill>
              <a:effectLst/>
              <a:latin typeface="+mn-lt"/>
              <a:ea typeface="+mn-ea"/>
              <a:cs typeface="+mn-cs"/>
            </a:rPr>
            <a:t>等</a:t>
          </a:r>
          <a:r>
            <a:rPr lang="ja-JP" altLang="ja-JP" sz="1100">
              <a:solidFill>
                <a:srgbClr val="002060"/>
              </a:solidFill>
              <a:effectLst/>
              <a:latin typeface="+mn-lt"/>
              <a:ea typeface="+mn-ea"/>
              <a:cs typeface="+mn-cs"/>
            </a:rPr>
            <a:t>（以下「補助事業者」という。）とし、次の各号のいずれにも該当する者とする。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労働基準法が適用される別表に規定する中小企業者であること。</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風俗営業等の規制及び業務の適正化等に関する法律（昭和</a:t>
          </a:r>
          <a:r>
            <a:rPr lang="en-US" altLang="ja-JP" sz="1100">
              <a:solidFill>
                <a:srgbClr val="002060"/>
              </a:solidFill>
              <a:effectLst/>
              <a:latin typeface="+mn-lt"/>
              <a:ea typeface="+mn-ea"/>
              <a:cs typeface="+mn-cs"/>
            </a:rPr>
            <a:t>23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122</a:t>
          </a:r>
          <a:r>
            <a:rPr lang="ja-JP" altLang="ja-JP" sz="1100">
              <a:solidFill>
                <a:srgbClr val="002060"/>
              </a:solidFill>
              <a:effectLst/>
              <a:latin typeface="+mn-lt"/>
              <a:ea typeface="+mn-ea"/>
              <a:cs typeface="+mn-cs"/>
            </a:rPr>
            <a:t>号）第２条各項に規定される風俗関連営業、接待を伴う飲食等営業またはこれらの営業の一部を受託する営業を行う事業者でないこと。</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補助金交付申請日の時点で破産、清算、民事再生手続または会社更生手続開始の申立てがなされている事業者でないこと。</a:t>
          </a:r>
        </a:p>
        <a:p>
          <a:pPr fontAlgn="base"/>
          <a:r>
            <a:rPr lang="en-US" altLang="ja-JP" sz="1100">
              <a:solidFill>
                <a:srgbClr val="002060"/>
              </a:solidFill>
              <a:effectLst/>
              <a:latin typeface="+mn-lt"/>
              <a:ea typeface="+mn-ea"/>
              <a:cs typeface="+mn-cs"/>
            </a:rPr>
            <a:t>(4) </a:t>
          </a:r>
          <a:r>
            <a:rPr lang="ja-JP" altLang="en-US" sz="1100">
              <a:solidFill>
                <a:srgbClr val="002060"/>
              </a:solidFill>
              <a:effectLst/>
              <a:latin typeface="+mn-lt"/>
              <a:ea typeface="+mn-ea"/>
              <a:cs typeface="+mn-cs"/>
            </a:rPr>
            <a:t>滋賀</a:t>
          </a:r>
          <a:r>
            <a:rPr lang="ja-JP" altLang="ja-JP" sz="1100">
              <a:solidFill>
                <a:srgbClr val="002060"/>
              </a:solidFill>
              <a:effectLst/>
              <a:latin typeface="+mn-lt"/>
              <a:ea typeface="+mn-ea"/>
              <a:cs typeface="+mn-cs"/>
            </a:rPr>
            <a:t>県税に未納がないこと。</a:t>
          </a:r>
        </a:p>
        <a:p>
          <a:pPr fontAlgn="base"/>
          <a:r>
            <a:rPr lang="ja-JP" altLang="ja-JP" sz="1100">
              <a:solidFill>
                <a:srgbClr val="002060"/>
              </a:solidFill>
              <a:effectLst/>
              <a:latin typeface="+mn-lt"/>
              <a:ea typeface="+mn-ea"/>
              <a:cs typeface="+mn-cs"/>
            </a:rPr>
            <a:t>２　前項の規定にかかわらず、補助金の交付の申請をした者またはその役員等が次の各号に該当する者である場合は補助対象としないものとする。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暴力団（暴力団員による不当な行為の防止等に関する法律（平成</a:t>
          </a:r>
          <a:r>
            <a:rPr lang="en-US" altLang="ja-JP" sz="1100">
              <a:solidFill>
                <a:srgbClr val="002060"/>
              </a:solidFill>
              <a:effectLst/>
              <a:latin typeface="+mn-lt"/>
              <a:ea typeface="+mn-ea"/>
              <a:cs typeface="+mn-cs"/>
            </a:rPr>
            <a:t>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77</a:t>
          </a:r>
          <a:r>
            <a:rPr lang="ja-JP" altLang="ja-JP" sz="1100">
              <a:solidFill>
                <a:srgbClr val="002060"/>
              </a:solidFill>
              <a:effectLst/>
              <a:latin typeface="+mn-lt"/>
              <a:ea typeface="+mn-ea"/>
              <a:cs typeface="+mn-cs"/>
            </a:rPr>
            <a:t>号。以下「暴力団対策法」という。）第２条第２号に規定する暴力団をいう。以下同じ。）</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暴力団員（暴力団対策法第２条第６号に規定する暴力団員をいう。以下同じ。）</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自己、自社もしくは第三者の不正の利益を図る目的または第三者に損害を加える目的をもって、暴力団または暴力団員を利用している者</a:t>
          </a:r>
        </a:p>
        <a:p>
          <a:pPr fontAlgn="base"/>
          <a:r>
            <a:rPr lang="en-US" altLang="ja-JP" sz="1100">
              <a:solidFill>
                <a:srgbClr val="002060"/>
              </a:solidFill>
              <a:effectLst/>
              <a:latin typeface="+mn-lt"/>
              <a:ea typeface="+mn-ea"/>
              <a:cs typeface="+mn-cs"/>
            </a:rPr>
            <a:t>(4) </a:t>
          </a:r>
          <a:r>
            <a:rPr lang="ja-JP" altLang="ja-JP" sz="1100">
              <a:solidFill>
                <a:srgbClr val="002060"/>
              </a:solidFill>
              <a:effectLst/>
              <a:latin typeface="+mn-lt"/>
              <a:ea typeface="+mn-ea"/>
              <a:cs typeface="+mn-cs"/>
            </a:rPr>
            <a:t>暴力団または暴力団員に対して資金等を供給し、または便宜を供与するなど直接的あるいは積極的に暴力団の維持、運営に協力し、もしくは関与している者</a:t>
          </a:r>
        </a:p>
        <a:p>
          <a:pPr fontAlgn="base"/>
          <a:r>
            <a:rPr lang="en-US" altLang="ja-JP" sz="1100">
              <a:solidFill>
                <a:srgbClr val="002060"/>
              </a:solidFill>
              <a:effectLst/>
              <a:latin typeface="+mn-lt"/>
              <a:ea typeface="+mn-ea"/>
              <a:cs typeface="+mn-cs"/>
            </a:rPr>
            <a:t>(5) </a:t>
          </a:r>
          <a:r>
            <a:rPr lang="ja-JP" altLang="ja-JP" sz="1100">
              <a:solidFill>
                <a:srgbClr val="002060"/>
              </a:solidFill>
              <a:effectLst/>
              <a:latin typeface="+mn-lt"/>
              <a:ea typeface="+mn-ea"/>
              <a:cs typeface="+mn-cs"/>
            </a:rPr>
            <a:t>暴力団または暴力団員と社会的に</a:t>
          </a:r>
          <a:r>
            <a:rPr lang="ja-JP" altLang="en-US" sz="1100">
              <a:solidFill>
                <a:srgbClr val="002060"/>
              </a:solidFill>
              <a:effectLst/>
              <a:latin typeface="+mn-lt"/>
              <a:ea typeface="+mn-ea"/>
              <a:cs typeface="+mn-cs"/>
            </a:rPr>
            <a:t>非難</a:t>
          </a:r>
          <a:r>
            <a:rPr lang="ja-JP" altLang="ja-JP" sz="1100">
              <a:solidFill>
                <a:srgbClr val="002060"/>
              </a:solidFill>
              <a:effectLst/>
              <a:latin typeface="+mn-lt"/>
              <a:ea typeface="+mn-ea"/>
              <a:cs typeface="+mn-cs"/>
            </a:rPr>
            <a:t>されるべき関係を有している者</a:t>
          </a:r>
        </a:p>
        <a:p>
          <a:pPr fontAlgn="base"/>
          <a:r>
            <a:rPr lang="en-US" altLang="ja-JP" sz="1100">
              <a:solidFill>
                <a:srgbClr val="002060"/>
              </a:solidFill>
              <a:effectLst/>
              <a:latin typeface="+mn-lt"/>
              <a:ea typeface="+mn-ea"/>
              <a:cs typeface="+mn-cs"/>
            </a:rPr>
            <a:t>(6) </a:t>
          </a:r>
          <a:r>
            <a:rPr lang="ja-JP" altLang="ja-JP" sz="1100">
              <a:solidFill>
                <a:srgbClr val="002060"/>
              </a:solidFill>
              <a:effectLst/>
              <a:latin typeface="+mn-lt"/>
              <a:ea typeface="+mn-ea"/>
              <a:cs typeface="+mn-cs"/>
            </a:rPr>
            <a:t>前各号のいずれかに該当する者であることを知りながら、これを不当に利用するなどしている者</a:t>
          </a:r>
        </a:p>
        <a:p>
          <a:pPr fontAlgn="base"/>
          <a:r>
            <a:rPr lang="en-US" altLang="ja-JP" sz="1100">
              <a:solidFill>
                <a:srgbClr val="002060"/>
              </a:solidFill>
              <a:effectLst/>
              <a:latin typeface="+mn-lt"/>
              <a:ea typeface="+mn-ea"/>
              <a:cs typeface="+mn-cs"/>
            </a:rPr>
            <a:t>(7) </a:t>
          </a:r>
          <a:r>
            <a:rPr lang="ja-JP" altLang="ja-JP" sz="1100">
              <a:solidFill>
                <a:srgbClr val="002060"/>
              </a:solidFill>
              <a:effectLst/>
              <a:latin typeface="+mn-lt"/>
              <a:ea typeface="+mn-ea"/>
              <a:cs typeface="+mn-cs"/>
            </a:rPr>
            <a:t>第２号から前号までに掲げる者が、その経営に実質的に関与している者</a:t>
          </a:r>
        </a:p>
        <a:p>
          <a:pPr fontAlgn="base"/>
          <a:endParaRPr lang="ja-JP" altLang="ja-JP" sz="1100">
            <a:solidFill>
              <a:schemeClr val="dk1"/>
            </a:solidFill>
            <a:effectLst/>
            <a:latin typeface="+mn-lt"/>
            <a:ea typeface="+mn-ea"/>
            <a:cs typeface="+mn-cs"/>
          </a:endParaRPr>
        </a:p>
        <a:p>
          <a:endParaRPr kumimoji="1" lang="ja-JP" altLang="en-US" sz="1100"/>
        </a:p>
      </xdr:txBody>
    </xdr:sp>
    <xdr:clientData/>
  </xdr:twoCellAnchor>
  <xdr:twoCellAnchor>
    <xdr:from>
      <xdr:col>5</xdr:col>
      <xdr:colOff>142874</xdr:colOff>
      <xdr:row>1</xdr:row>
      <xdr:rowOff>0</xdr:rowOff>
    </xdr:from>
    <xdr:to>
      <xdr:col>16</xdr:col>
      <xdr:colOff>228599</xdr:colOff>
      <xdr:row>28</xdr:row>
      <xdr:rowOff>0</xdr:rowOff>
    </xdr:to>
    <xdr:sp macro="" textlink="">
      <xdr:nvSpPr>
        <xdr:cNvPr id="4" name="正方形/長方形 3">
          <a:extLst>
            <a:ext uri="{FF2B5EF4-FFF2-40B4-BE49-F238E27FC236}">
              <a16:creationId xmlns:a16="http://schemas.microsoft.com/office/drawing/2014/main" id="{6F1F6F40-4E78-4476-AC3C-72D559E0FA16}"/>
            </a:ext>
          </a:extLst>
        </xdr:cNvPr>
        <xdr:cNvSpPr/>
      </xdr:nvSpPr>
      <xdr:spPr>
        <a:xfrm>
          <a:off x="8991599" y="171450"/>
          <a:ext cx="7629525" cy="48958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25400">
              <a:solidFill>
                <a:srgbClr val="FF0000"/>
              </a:solidFill>
              <a:prstDash val="sysDash"/>
            </a:ln>
            <a:solidFill>
              <a:schemeClr val="lt1">
                <a:alpha val="97000"/>
              </a:schemeClr>
            </a:solidFill>
          </a:endParaRPr>
        </a:p>
      </xdr:txBody>
    </xdr:sp>
    <xdr:clientData/>
  </xdr:twoCellAnchor>
  <xdr:twoCellAnchor>
    <xdr:from>
      <xdr:col>4</xdr:col>
      <xdr:colOff>66675</xdr:colOff>
      <xdr:row>3</xdr:row>
      <xdr:rowOff>76200</xdr:rowOff>
    </xdr:from>
    <xdr:to>
      <xdr:col>5</xdr:col>
      <xdr:colOff>95250</xdr:colOff>
      <xdr:row>24</xdr:row>
      <xdr:rowOff>171449</xdr:rowOff>
    </xdr:to>
    <xdr:sp macro="" textlink="">
      <xdr:nvSpPr>
        <xdr:cNvPr id="5" name="吹き出し: 右矢印 4">
          <a:extLst>
            <a:ext uri="{FF2B5EF4-FFF2-40B4-BE49-F238E27FC236}">
              <a16:creationId xmlns:a16="http://schemas.microsoft.com/office/drawing/2014/main" id="{2C15635B-B625-4E17-BBBC-FA22045AFCD6}"/>
            </a:ext>
          </a:extLst>
        </xdr:cNvPr>
        <xdr:cNvSpPr/>
      </xdr:nvSpPr>
      <xdr:spPr>
        <a:xfrm>
          <a:off x="8229600" y="590550"/>
          <a:ext cx="714375" cy="3962399"/>
        </a:xfrm>
        <a:prstGeom prst="rightArrowCallout">
          <a:avLst>
            <a:gd name="adj1" fmla="val 58735"/>
            <a:gd name="adj2" fmla="val 52711"/>
            <a:gd name="adj3" fmla="val 25000"/>
            <a:gd name="adj4" fmla="val 64977"/>
          </a:avLst>
        </a:prstGeom>
        <a:solidFill>
          <a:schemeClr val="bg1"/>
        </a:solidFill>
        <a:ln w="34925"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ln>
                <a:solidFill>
                  <a:srgbClr val="FF0000"/>
                </a:solidFill>
              </a:ln>
            </a:rPr>
            <a:t>　該当するか必ず確認！</a:t>
          </a:r>
        </a:p>
      </xdr:txBody>
    </xdr:sp>
    <xdr:clientData/>
  </xdr:twoCellAnchor>
  <xdr:twoCellAnchor>
    <xdr:from>
      <xdr:col>2</xdr:col>
      <xdr:colOff>2857500</xdr:colOff>
      <xdr:row>9</xdr:row>
      <xdr:rowOff>352425</xdr:rowOff>
    </xdr:from>
    <xdr:to>
      <xdr:col>5</xdr:col>
      <xdr:colOff>114300</xdr:colOff>
      <xdr:row>21</xdr:row>
      <xdr:rowOff>47625</xdr:rowOff>
    </xdr:to>
    <xdr:cxnSp macro="">
      <xdr:nvCxnSpPr>
        <xdr:cNvPr id="6" name="直線矢印コネクタ 5">
          <a:extLst>
            <a:ext uri="{FF2B5EF4-FFF2-40B4-BE49-F238E27FC236}">
              <a16:creationId xmlns:a16="http://schemas.microsoft.com/office/drawing/2014/main" id="{FB82FE2F-5F52-4483-A2B2-2C3B86197B3D}"/>
            </a:ext>
          </a:extLst>
        </xdr:cNvPr>
        <xdr:cNvCxnSpPr/>
      </xdr:nvCxnSpPr>
      <xdr:spPr>
        <a:xfrm>
          <a:off x="3876675" y="1895475"/>
          <a:ext cx="5086350" cy="1952625"/>
        </a:xfrm>
        <a:prstGeom prst="straightConnector1">
          <a:avLst/>
        </a:prstGeom>
        <a:ln>
          <a:headEnd type="none" w="med" len="med"/>
          <a:tailEnd type="triangle" w="lg" len="lg"/>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7</xdr:row>
      <xdr:rowOff>0</xdr:rowOff>
    </xdr:from>
    <xdr:to>
      <xdr:col>16</xdr:col>
      <xdr:colOff>180975</xdr:colOff>
      <xdr:row>18</xdr:row>
      <xdr:rowOff>28575</xdr:rowOff>
    </xdr:to>
    <xdr:pic>
      <xdr:nvPicPr>
        <xdr:cNvPr id="10" name="図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53300" y="1257300"/>
          <a:ext cx="5467350" cy="2952750"/>
        </a:xfrm>
        <a:prstGeom prst="rect">
          <a:avLst/>
        </a:prstGeom>
        <a:solidFill>
          <a:schemeClr val="bg1"/>
        </a:solidFill>
      </xdr:spPr>
    </xdr:pic>
    <xdr:clientData/>
  </xdr:twoCellAnchor>
  <xdr:twoCellAnchor editAs="oneCell">
    <xdr:from>
      <xdr:col>11</xdr:col>
      <xdr:colOff>0</xdr:colOff>
      <xdr:row>18</xdr:row>
      <xdr:rowOff>0</xdr:rowOff>
    </xdr:from>
    <xdr:to>
      <xdr:col>17</xdr:col>
      <xdr:colOff>247650</xdr:colOff>
      <xdr:row>39</xdr:row>
      <xdr:rowOff>244475</xdr:rowOff>
    </xdr:to>
    <xdr:pic>
      <xdr:nvPicPr>
        <xdr:cNvPr id="11" name="図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53300" y="4429125"/>
          <a:ext cx="6219825" cy="5429250"/>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39</xdr:col>
      <xdr:colOff>39158</xdr:colOff>
      <xdr:row>51</xdr:row>
      <xdr:rowOff>47625</xdr:rowOff>
    </xdr:from>
    <xdr:to>
      <xdr:col>42</xdr:col>
      <xdr:colOff>239183</xdr:colOff>
      <xdr:row>52</xdr:row>
      <xdr:rowOff>133350</xdr:rowOff>
    </xdr:to>
    <xdr:sp macro="" textlink="">
      <xdr:nvSpPr>
        <xdr:cNvPr id="2" name="大かっこ 1">
          <a:extLst>
            <a:ext uri="{FF2B5EF4-FFF2-40B4-BE49-F238E27FC236}">
              <a16:creationId xmlns:a16="http://schemas.microsoft.com/office/drawing/2014/main" id="{950DE160-0CB0-48B3-8855-0EEA1EB774C6}"/>
            </a:ext>
          </a:extLst>
        </xdr:cNvPr>
        <xdr:cNvSpPr/>
      </xdr:nvSpPr>
      <xdr:spPr>
        <a:xfrm>
          <a:off x="13088408" y="1118552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35</xdr:row>
      <xdr:rowOff>47625</xdr:rowOff>
    </xdr:from>
    <xdr:to>
      <xdr:col>42</xdr:col>
      <xdr:colOff>239183</xdr:colOff>
      <xdr:row>36</xdr:row>
      <xdr:rowOff>133350</xdr:rowOff>
    </xdr:to>
    <xdr:sp macro="" textlink="">
      <xdr:nvSpPr>
        <xdr:cNvPr id="3" name="大かっこ 2">
          <a:extLst>
            <a:ext uri="{FF2B5EF4-FFF2-40B4-BE49-F238E27FC236}">
              <a16:creationId xmlns:a16="http://schemas.microsoft.com/office/drawing/2014/main" id="{45FAF150-748C-476E-8187-34610A55027E}"/>
            </a:ext>
          </a:extLst>
        </xdr:cNvPr>
        <xdr:cNvSpPr/>
      </xdr:nvSpPr>
      <xdr:spPr>
        <a:xfrm>
          <a:off x="13088408" y="806132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43</xdr:row>
      <xdr:rowOff>47625</xdr:rowOff>
    </xdr:from>
    <xdr:to>
      <xdr:col>42</xdr:col>
      <xdr:colOff>239183</xdr:colOff>
      <xdr:row>44</xdr:row>
      <xdr:rowOff>133350</xdr:rowOff>
    </xdr:to>
    <xdr:sp macro="" textlink="">
      <xdr:nvSpPr>
        <xdr:cNvPr id="4" name="大かっこ 3">
          <a:extLst>
            <a:ext uri="{FF2B5EF4-FFF2-40B4-BE49-F238E27FC236}">
              <a16:creationId xmlns:a16="http://schemas.microsoft.com/office/drawing/2014/main" id="{E6F0057B-401F-4CAD-A666-DFD1D1C39048}"/>
            </a:ext>
          </a:extLst>
        </xdr:cNvPr>
        <xdr:cNvSpPr/>
      </xdr:nvSpPr>
      <xdr:spPr>
        <a:xfrm>
          <a:off x="13088408" y="963612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51</xdr:row>
      <xdr:rowOff>47625</xdr:rowOff>
    </xdr:from>
    <xdr:to>
      <xdr:col>42</xdr:col>
      <xdr:colOff>239183</xdr:colOff>
      <xdr:row>52</xdr:row>
      <xdr:rowOff>133350</xdr:rowOff>
    </xdr:to>
    <xdr:sp macro="" textlink="">
      <xdr:nvSpPr>
        <xdr:cNvPr id="5" name="大かっこ 4">
          <a:extLst>
            <a:ext uri="{FF2B5EF4-FFF2-40B4-BE49-F238E27FC236}">
              <a16:creationId xmlns:a16="http://schemas.microsoft.com/office/drawing/2014/main" id="{CF682A1E-18D3-43B8-9901-1F44D1CFD6EE}"/>
            </a:ext>
          </a:extLst>
        </xdr:cNvPr>
        <xdr:cNvSpPr/>
      </xdr:nvSpPr>
      <xdr:spPr>
        <a:xfrm>
          <a:off x="13088408" y="1118552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43</xdr:row>
      <xdr:rowOff>47625</xdr:rowOff>
    </xdr:from>
    <xdr:to>
      <xdr:col>42</xdr:col>
      <xdr:colOff>239183</xdr:colOff>
      <xdr:row>44</xdr:row>
      <xdr:rowOff>133350</xdr:rowOff>
    </xdr:to>
    <xdr:sp macro="" textlink="">
      <xdr:nvSpPr>
        <xdr:cNvPr id="6" name="大かっこ 5">
          <a:extLst>
            <a:ext uri="{FF2B5EF4-FFF2-40B4-BE49-F238E27FC236}">
              <a16:creationId xmlns:a16="http://schemas.microsoft.com/office/drawing/2014/main" id="{A0669191-8D8A-44A8-9DA1-A713834448C0}"/>
            </a:ext>
          </a:extLst>
        </xdr:cNvPr>
        <xdr:cNvSpPr/>
      </xdr:nvSpPr>
      <xdr:spPr>
        <a:xfrm>
          <a:off x="13024908" y="8066617"/>
          <a:ext cx="958850" cy="289983"/>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51</xdr:row>
      <xdr:rowOff>47625</xdr:rowOff>
    </xdr:from>
    <xdr:to>
      <xdr:col>42</xdr:col>
      <xdr:colOff>239183</xdr:colOff>
      <xdr:row>52</xdr:row>
      <xdr:rowOff>133350</xdr:rowOff>
    </xdr:to>
    <xdr:sp macro="" textlink="">
      <xdr:nvSpPr>
        <xdr:cNvPr id="7" name="大かっこ 6">
          <a:extLst>
            <a:ext uri="{FF2B5EF4-FFF2-40B4-BE49-F238E27FC236}">
              <a16:creationId xmlns:a16="http://schemas.microsoft.com/office/drawing/2014/main" id="{4EA3081D-39F8-42AE-93B1-67911147C481}"/>
            </a:ext>
          </a:extLst>
        </xdr:cNvPr>
        <xdr:cNvSpPr/>
      </xdr:nvSpPr>
      <xdr:spPr>
        <a:xfrm>
          <a:off x="13024908" y="8066617"/>
          <a:ext cx="958850" cy="289983"/>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39158</xdr:colOff>
      <xdr:row>33</xdr:row>
      <xdr:rowOff>47625</xdr:rowOff>
    </xdr:from>
    <xdr:to>
      <xdr:col>42</xdr:col>
      <xdr:colOff>464343</xdr:colOff>
      <xdr:row>34</xdr:row>
      <xdr:rowOff>133350</xdr:rowOff>
    </xdr:to>
    <xdr:sp macro="" textlink="">
      <xdr:nvSpPr>
        <xdr:cNvPr id="2" name="大かっこ 1">
          <a:extLst>
            <a:ext uri="{FF2B5EF4-FFF2-40B4-BE49-F238E27FC236}">
              <a16:creationId xmlns:a16="http://schemas.microsoft.com/office/drawing/2014/main" id="{0D1F63FF-78EE-473D-93A6-510A8DA402D1}"/>
            </a:ext>
          </a:extLst>
        </xdr:cNvPr>
        <xdr:cNvSpPr/>
      </xdr:nvSpPr>
      <xdr:spPr>
        <a:xfrm>
          <a:off x="13056658" y="8245475"/>
          <a:ext cx="119353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41</xdr:row>
      <xdr:rowOff>47625</xdr:rowOff>
    </xdr:from>
    <xdr:to>
      <xdr:col>42</xdr:col>
      <xdr:colOff>464343</xdr:colOff>
      <xdr:row>42</xdr:row>
      <xdr:rowOff>133350</xdr:rowOff>
    </xdr:to>
    <xdr:sp macro="" textlink="">
      <xdr:nvSpPr>
        <xdr:cNvPr id="3" name="大かっこ 2">
          <a:extLst>
            <a:ext uri="{FF2B5EF4-FFF2-40B4-BE49-F238E27FC236}">
              <a16:creationId xmlns:a16="http://schemas.microsoft.com/office/drawing/2014/main" id="{8BE31042-8739-47C8-9EF3-650844D1F3DD}"/>
            </a:ext>
          </a:extLst>
        </xdr:cNvPr>
        <xdr:cNvSpPr/>
      </xdr:nvSpPr>
      <xdr:spPr>
        <a:xfrm>
          <a:off x="13056658" y="9820275"/>
          <a:ext cx="119353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49</xdr:row>
      <xdr:rowOff>47625</xdr:rowOff>
    </xdr:from>
    <xdr:to>
      <xdr:col>42</xdr:col>
      <xdr:colOff>464343</xdr:colOff>
      <xdr:row>50</xdr:row>
      <xdr:rowOff>133350</xdr:rowOff>
    </xdr:to>
    <xdr:sp macro="" textlink="">
      <xdr:nvSpPr>
        <xdr:cNvPr id="4" name="大かっこ 3">
          <a:extLst>
            <a:ext uri="{FF2B5EF4-FFF2-40B4-BE49-F238E27FC236}">
              <a16:creationId xmlns:a16="http://schemas.microsoft.com/office/drawing/2014/main" id="{C6368D0D-28B5-4C5C-8A44-7A31CC6ED3C2}"/>
            </a:ext>
          </a:extLst>
        </xdr:cNvPr>
        <xdr:cNvSpPr/>
      </xdr:nvSpPr>
      <xdr:spPr>
        <a:xfrm>
          <a:off x="13056658" y="11369675"/>
          <a:ext cx="119353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39158</xdr:colOff>
      <xdr:row>49</xdr:row>
      <xdr:rowOff>47625</xdr:rowOff>
    </xdr:from>
    <xdr:to>
      <xdr:col>42</xdr:col>
      <xdr:colOff>239183</xdr:colOff>
      <xdr:row>50</xdr:row>
      <xdr:rowOff>133350</xdr:rowOff>
    </xdr:to>
    <xdr:sp macro="" textlink="">
      <xdr:nvSpPr>
        <xdr:cNvPr id="2" name="大かっこ 1">
          <a:extLst>
            <a:ext uri="{FF2B5EF4-FFF2-40B4-BE49-F238E27FC236}">
              <a16:creationId xmlns:a16="http://schemas.microsoft.com/office/drawing/2014/main" id="{1D1D41AA-AFBE-4821-8775-C10A7874CDE9}"/>
            </a:ext>
          </a:extLst>
        </xdr:cNvPr>
        <xdr:cNvSpPr/>
      </xdr:nvSpPr>
      <xdr:spPr>
        <a:xfrm>
          <a:off x="13088408" y="1118552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33</xdr:row>
      <xdr:rowOff>47625</xdr:rowOff>
    </xdr:from>
    <xdr:to>
      <xdr:col>42</xdr:col>
      <xdr:colOff>239183</xdr:colOff>
      <xdr:row>34</xdr:row>
      <xdr:rowOff>133350</xdr:rowOff>
    </xdr:to>
    <xdr:sp macro="" textlink="">
      <xdr:nvSpPr>
        <xdr:cNvPr id="3" name="大かっこ 2">
          <a:extLst>
            <a:ext uri="{FF2B5EF4-FFF2-40B4-BE49-F238E27FC236}">
              <a16:creationId xmlns:a16="http://schemas.microsoft.com/office/drawing/2014/main" id="{83C66682-5484-48C7-9D6B-7B47555444D6}"/>
            </a:ext>
          </a:extLst>
        </xdr:cNvPr>
        <xdr:cNvSpPr/>
      </xdr:nvSpPr>
      <xdr:spPr>
        <a:xfrm>
          <a:off x="13088408" y="806132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41</xdr:row>
      <xdr:rowOff>47625</xdr:rowOff>
    </xdr:from>
    <xdr:to>
      <xdr:col>42</xdr:col>
      <xdr:colOff>239183</xdr:colOff>
      <xdr:row>42</xdr:row>
      <xdr:rowOff>133350</xdr:rowOff>
    </xdr:to>
    <xdr:sp macro="" textlink="">
      <xdr:nvSpPr>
        <xdr:cNvPr id="4" name="大かっこ 3">
          <a:extLst>
            <a:ext uri="{FF2B5EF4-FFF2-40B4-BE49-F238E27FC236}">
              <a16:creationId xmlns:a16="http://schemas.microsoft.com/office/drawing/2014/main" id="{65F3FCA9-320C-4F8D-8254-502E2D8FF446}"/>
            </a:ext>
          </a:extLst>
        </xdr:cNvPr>
        <xdr:cNvSpPr/>
      </xdr:nvSpPr>
      <xdr:spPr>
        <a:xfrm>
          <a:off x="13088408" y="963612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2</xdr:row>
      <xdr:rowOff>0</xdr:rowOff>
    </xdr:from>
    <xdr:to>
      <xdr:col>16</xdr:col>
      <xdr:colOff>66676</xdr:colOff>
      <xdr:row>6</xdr:row>
      <xdr:rowOff>133350</xdr:rowOff>
    </xdr:to>
    <xdr:grpSp>
      <xdr:nvGrpSpPr>
        <xdr:cNvPr id="6" name="グループ化 5">
          <a:extLst>
            <a:ext uri="{FF2B5EF4-FFF2-40B4-BE49-F238E27FC236}">
              <a16:creationId xmlns:a16="http://schemas.microsoft.com/office/drawing/2014/main" id="{35F637C7-E7EE-4674-82AE-71C88B7B770C}"/>
            </a:ext>
          </a:extLst>
        </xdr:cNvPr>
        <xdr:cNvGrpSpPr/>
      </xdr:nvGrpSpPr>
      <xdr:grpSpPr>
        <a:xfrm>
          <a:off x="6686550" y="342900"/>
          <a:ext cx="3495676" cy="819150"/>
          <a:chOff x="6943725" y="19050"/>
          <a:chExt cx="3495676" cy="819150"/>
        </a:xfrm>
      </xdr:grpSpPr>
      <xdr:sp macro="" textlink="">
        <xdr:nvSpPr>
          <xdr:cNvPr id="7" name="テキスト ボックス 6">
            <a:extLst>
              <a:ext uri="{FF2B5EF4-FFF2-40B4-BE49-F238E27FC236}">
                <a16:creationId xmlns:a16="http://schemas.microsoft.com/office/drawing/2014/main" id="{5B191C0C-56CE-2BBB-2B13-45A2751AC2B9}"/>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4373A1DF-633F-68D3-DB3E-B92CF721A043}"/>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1EE8353D-DF0B-25EC-8672-1046EF0E3C85}"/>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39</xdr:col>
      <xdr:colOff>39158</xdr:colOff>
      <xdr:row>49</xdr:row>
      <xdr:rowOff>47625</xdr:rowOff>
    </xdr:from>
    <xdr:to>
      <xdr:col>42</xdr:col>
      <xdr:colOff>239183</xdr:colOff>
      <xdr:row>50</xdr:row>
      <xdr:rowOff>133350</xdr:rowOff>
    </xdr:to>
    <xdr:sp macro="" textlink="">
      <xdr:nvSpPr>
        <xdr:cNvPr id="2" name="大かっこ 1">
          <a:extLst>
            <a:ext uri="{FF2B5EF4-FFF2-40B4-BE49-F238E27FC236}">
              <a16:creationId xmlns:a16="http://schemas.microsoft.com/office/drawing/2014/main" id="{98939F02-3235-44AD-B7C4-DAFAF6A0B310}"/>
            </a:ext>
          </a:extLst>
        </xdr:cNvPr>
        <xdr:cNvSpPr/>
      </xdr:nvSpPr>
      <xdr:spPr>
        <a:xfrm>
          <a:off x="13158258" y="1117917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33</xdr:row>
      <xdr:rowOff>47625</xdr:rowOff>
    </xdr:from>
    <xdr:to>
      <xdr:col>42</xdr:col>
      <xdr:colOff>239183</xdr:colOff>
      <xdr:row>34</xdr:row>
      <xdr:rowOff>133350</xdr:rowOff>
    </xdr:to>
    <xdr:sp macro="" textlink="">
      <xdr:nvSpPr>
        <xdr:cNvPr id="3" name="大かっこ 2">
          <a:extLst>
            <a:ext uri="{FF2B5EF4-FFF2-40B4-BE49-F238E27FC236}">
              <a16:creationId xmlns:a16="http://schemas.microsoft.com/office/drawing/2014/main" id="{355CDF77-0816-4BC3-89C8-03CFAEF7E935}"/>
            </a:ext>
          </a:extLst>
        </xdr:cNvPr>
        <xdr:cNvSpPr/>
      </xdr:nvSpPr>
      <xdr:spPr>
        <a:xfrm>
          <a:off x="13158258" y="805497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41</xdr:row>
      <xdr:rowOff>47625</xdr:rowOff>
    </xdr:from>
    <xdr:to>
      <xdr:col>42</xdr:col>
      <xdr:colOff>239183</xdr:colOff>
      <xdr:row>42</xdr:row>
      <xdr:rowOff>133350</xdr:rowOff>
    </xdr:to>
    <xdr:sp macro="" textlink="">
      <xdr:nvSpPr>
        <xdr:cNvPr id="4" name="大かっこ 3">
          <a:extLst>
            <a:ext uri="{FF2B5EF4-FFF2-40B4-BE49-F238E27FC236}">
              <a16:creationId xmlns:a16="http://schemas.microsoft.com/office/drawing/2014/main" id="{9608D427-E740-4111-BCD1-BC7AC97D6A35}"/>
            </a:ext>
          </a:extLst>
        </xdr:cNvPr>
        <xdr:cNvSpPr/>
      </xdr:nvSpPr>
      <xdr:spPr>
        <a:xfrm>
          <a:off x="13158258" y="962977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49</xdr:row>
      <xdr:rowOff>47625</xdr:rowOff>
    </xdr:from>
    <xdr:to>
      <xdr:col>42</xdr:col>
      <xdr:colOff>239183</xdr:colOff>
      <xdr:row>50</xdr:row>
      <xdr:rowOff>133350</xdr:rowOff>
    </xdr:to>
    <xdr:sp macro="" textlink="">
      <xdr:nvSpPr>
        <xdr:cNvPr id="5" name="大かっこ 4">
          <a:extLst>
            <a:ext uri="{FF2B5EF4-FFF2-40B4-BE49-F238E27FC236}">
              <a16:creationId xmlns:a16="http://schemas.microsoft.com/office/drawing/2014/main" id="{67C1DE41-3A6F-4B3D-975C-5D4BAEBB17BC}"/>
            </a:ext>
          </a:extLst>
        </xdr:cNvPr>
        <xdr:cNvSpPr/>
      </xdr:nvSpPr>
      <xdr:spPr>
        <a:xfrm>
          <a:off x="13158258" y="1117917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41</xdr:row>
      <xdr:rowOff>47625</xdr:rowOff>
    </xdr:from>
    <xdr:to>
      <xdr:col>42</xdr:col>
      <xdr:colOff>239183</xdr:colOff>
      <xdr:row>42</xdr:row>
      <xdr:rowOff>133350</xdr:rowOff>
    </xdr:to>
    <xdr:sp macro="" textlink="">
      <xdr:nvSpPr>
        <xdr:cNvPr id="6" name="大かっこ 5">
          <a:extLst>
            <a:ext uri="{FF2B5EF4-FFF2-40B4-BE49-F238E27FC236}">
              <a16:creationId xmlns:a16="http://schemas.microsoft.com/office/drawing/2014/main" id="{A7DAF765-4362-400C-B1DB-109A920C340E}"/>
            </a:ext>
          </a:extLst>
        </xdr:cNvPr>
        <xdr:cNvSpPr/>
      </xdr:nvSpPr>
      <xdr:spPr>
        <a:xfrm>
          <a:off x="13158258" y="962977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49</xdr:row>
      <xdr:rowOff>47625</xdr:rowOff>
    </xdr:from>
    <xdr:to>
      <xdr:col>42</xdr:col>
      <xdr:colOff>239183</xdr:colOff>
      <xdr:row>50</xdr:row>
      <xdr:rowOff>133350</xdr:rowOff>
    </xdr:to>
    <xdr:sp macro="" textlink="">
      <xdr:nvSpPr>
        <xdr:cNvPr id="7" name="大かっこ 6">
          <a:extLst>
            <a:ext uri="{FF2B5EF4-FFF2-40B4-BE49-F238E27FC236}">
              <a16:creationId xmlns:a16="http://schemas.microsoft.com/office/drawing/2014/main" id="{21D5F5E8-05E6-4E3B-968C-BEB83C426D87}"/>
            </a:ext>
          </a:extLst>
        </xdr:cNvPr>
        <xdr:cNvSpPr/>
      </xdr:nvSpPr>
      <xdr:spPr>
        <a:xfrm>
          <a:off x="13158258" y="11179175"/>
          <a:ext cx="981075" cy="28257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39</xdr:col>
      <xdr:colOff>39158</xdr:colOff>
      <xdr:row>49</xdr:row>
      <xdr:rowOff>47625</xdr:rowOff>
    </xdr:from>
    <xdr:to>
      <xdr:col>42</xdr:col>
      <xdr:colOff>239183</xdr:colOff>
      <xdr:row>50</xdr:row>
      <xdr:rowOff>133350</xdr:rowOff>
    </xdr:to>
    <xdr:sp macro="" textlink="">
      <xdr:nvSpPr>
        <xdr:cNvPr id="2" name="大かっこ 1">
          <a:extLst>
            <a:ext uri="{FF2B5EF4-FFF2-40B4-BE49-F238E27FC236}">
              <a16:creationId xmlns:a16="http://schemas.microsoft.com/office/drawing/2014/main" id="{26A9C776-8C18-41EA-AE5E-3AA58CD47E8E}"/>
            </a:ext>
          </a:extLst>
        </xdr:cNvPr>
        <xdr:cNvSpPr/>
      </xdr:nvSpPr>
      <xdr:spPr>
        <a:xfrm>
          <a:off x="13107458" y="10441305"/>
          <a:ext cx="973455" cy="28003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33</xdr:row>
      <xdr:rowOff>47625</xdr:rowOff>
    </xdr:from>
    <xdr:to>
      <xdr:col>42</xdr:col>
      <xdr:colOff>239183</xdr:colOff>
      <xdr:row>34</xdr:row>
      <xdr:rowOff>133350</xdr:rowOff>
    </xdr:to>
    <xdr:sp macro="" textlink="">
      <xdr:nvSpPr>
        <xdr:cNvPr id="3" name="大かっこ 2">
          <a:extLst>
            <a:ext uri="{FF2B5EF4-FFF2-40B4-BE49-F238E27FC236}">
              <a16:creationId xmlns:a16="http://schemas.microsoft.com/office/drawing/2014/main" id="{9A0F5EE2-C5BC-46B6-9FAE-8D37FE47051E}"/>
            </a:ext>
          </a:extLst>
        </xdr:cNvPr>
        <xdr:cNvSpPr/>
      </xdr:nvSpPr>
      <xdr:spPr>
        <a:xfrm>
          <a:off x="13107458" y="7269480"/>
          <a:ext cx="973455" cy="28003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41</xdr:row>
      <xdr:rowOff>47625</xdr:rowOff>
    </xdr:from>
    <xdr:to>
      <xdr:col>42</xdr:col>
      <xdr:colOff>239183</xdr:colOff>
      <xdr:row>42</xdr:row>
      <xdr:rowOff>133350</xdr:rowOff>
    </xdr:to>
    <xdr:sp macro="" textlink="">
      <xdr:nvSpPr>
        <xdr:cNvPr id="4" name="大かっこ 3">
          <a:extLst>
            <a:ext uri="{FF2B5EF4-FFF2-40B4-BE49-F238E27FC236}">
              <a16:creationId xmlns:a16="http://schemas.microsoft.com/office/drawing/2014/main" id="{1B4B0B1F-030B-4561-9CF9-A370B41C6D4E}"/>
            </a:ext>
          </a:extLst>
        </xdr:cNvPr>
        <xdr:cNvSpPr/>
      </xdr:nvSpPr>
      <xdr:spPr>
        <a:xfrm>
          <a:off x="13107458" y="8869680"/>
          <a:ext cx="973455" cy="28003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49</xdr:row>
      <xdr:rowOff>47625</xdr:rowOff>
    </xdr:from>
    <xdr:to>
      <xdr:col>42</xdr:col>
      <xdr:colOff>239183</xdr:colOff>
      <xdr:row>50</xdr:row>
      <xdr:rowOff>133350</xdr:rowOff>
    </xdr:to>
    <xdr:sp macro="" textlink="">
      <xdr:nvSpPr>
        <xdr:cNvPr id="5" name="大かっこ 4">
          <a:extLst>
            <a:ext uri="{FF2B5EF4-FFF2-40B4-BE49-F238E27FC236}">
              <a16:creationId xmlns:a16="http://schemas.microsoft.com/office/drawing/2014/main" id="{FC5CB22A-84C6-4CCA-A4C7-5E4FFECDC9CA}"/>
            </a:ext>
          </a:extLst>
        </xdr:cNvPr>
        <xdr:cNvSpPr/>
      </xdr:nvSpPr>
      <xdr:spPr>
        <a:xfrm>
          <a:off x="13107458" y="10441305"/>
          <a:ext cx="973455" cy="28003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41</xdr:row>
      <xdr:rowOff>47625</xdr:rowOff>
    </xdr:from>
    <xdr:to>
      <xdr:col>42</xdr:col>
      <xdr:colOff>239183</xdr:colOff>
      <xdr:row>42</xdr:row>
      <xdr:rowOff>133350</xdr:rowOff>
    </xdr:to>
    <xdr:sp macro="" textlink="">
      <xdr:nvSpPr>
        <xdr:cNvPr id="6" name="大かっこ 5">
          <a:extLst>
            <a:ext uri="{FF2B5EF4-FFF2-40B4-BE49-F238E27FC236}">
              <a16:creationId xmlns:a16="http://schemas.microsoft.com/office/drawing/2014/main" id="{E3CE8ED2-09B6-449D-BAC2-4ABA3512DE2E}"/>
            </a:ext>
          </a:extLst>
        </xdr:cNvPr>
        <xdr:cNvSpPr/>
      </xdr:nvSpPr>
      <xdr:spPr>
        <a:xfrm>
          <a:off x="13107458" y="8869680"/>
          <a:ext cx="973455" cy="28003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49</xdr:row>
      <xdr:rowOff>47625</xdr:rowOff>
    </xdr:from>
    <xdr:to>
      <xdr:col>42</xdr:col>
      <xdr:colOff>239183</xdr:colOff>
      <xdr:row>50</xdr:row>
      <xdr:rowOff>133350</xdr:rowOff>
    </xdr:to>
    <xdr:sp macro="" textlink="">
      <xdr:nvSpPr>
        <xdr:cNvPr id="7" name="大かっこ 6">
          <a:extLst>
            <a:ext uri="{FF2B5EF4-FFF2-40B4-BE49-F238E27FC236}">
              <a16:creationId xmlns:a16="http://schemas.microsoft.com/office/drawing/2014/main" id="{FA1E344B-732F-44AC-A69D-49C933C51F79}"/>
            </a:ext>
          </a:extLst>
        </xdr:cNvPr>
        <xdr:cNvSpPr/>
      </xdr:nvSpPr>
      <xdr:spPr>
        <a:xfrm>
          <a:off x="13107458" y="10441305"/>
          <a:ext cx="973455" cy="28003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4A865-9762-4031-9160-DF01B2605B93}">
  <sheetPr>
    <tabColor rgb="FFFF0000"/>
    <pageSetUpPr fitToPage="1"/>
  </sheetPr>
  <dimension ref="A1:D34"/>
  <sheetViews>
    <sheetView showZeros="0" zoomScaleNormal="100" workbookViewId="0">
      <selection activeCell="D26" sqref="D26"/>
    </sheetView>
  </sheetViews>
  <sheetFormatPr defaultColWidth="9" defaultRowHeight="13.5"/>
  <cols>
    <col min="1" max="1" width="4.125" style="1" customWidth="1"/>
    <col min="2" max="2" width="9.25" style="1" customWidth="1"/>
    <col min="3" max="3" width="62.875" style="7" customWidth="1"/>
    <col min="4" max="4" width="30.875" style="15" customWidth="1"/>
    <col min="5" max="16" width="9" style="1"/>
    <col min="17" max="17" width="3.25" style="1" customWidth="1"/>
    <col min="18" max="16384" width="9" style="1"/>
  </cols>
  <sheetData>
    <row r="1" spans="1:4">
      <c r="A1" s="194" t="s">
        <v>60</v>
      </c>
      <c r="B1" s="194"/>
      <c r="C1" s="194"/>
      <c r="D1" s="22"/>
    </row>
    <row r="2" spans="1:4">
      <c r="A2" s="2"/>
      <c r="B2" s="2"/>
      <c r="C2" s="2"/>
    </row>
    <row r="3" spans="1:4">
      <c r="A3" s="2"/>
      <c r="B3" s="2"/>
      <c r="C3" s="21">
        <f>'様式１（交付申請書）'!G10</f>
        <v>0</v>
      </c>
    </row>
    <row r="4" spans="1:4">
      <c r="A4" s="2"/>
      <c r="B4" s="2"/>
      <c r="C4" s="21">
        <f>'様式１（交付申請書）'!G11</f>
        <v>0</v>
      </c>
    </row>
    <row r="5" spans="1:4">
      <c r="A5" s="2"/>
      <c r="B5" s="2"/>
      <c r="C5" s="2"/>
    </row>
    <row r="6" spans="1:4">
      <c r="A6" s="2"/>
      <c r="B6" s="2"/>
      <c r="C6" s="20" t="s">
        <v>62</v>
      </c>
    </row>
    <row r="8" spans="1:4">
      <c r="A8" s="1" t="s">
        <v>50</v>
      </c>
    </row>
    <row r="9" spans="1:4">
      <c r="B9" s="2" t="s">
        <v>144</v>
      </c>
    </row>
    <row r="10" spans="1:4" ht="34.5" customHeight="1">
      <c r="A10" s="16">
        <v>1</v>
      </c>
      <c r="B10" s="42"/>
      <c r="C10" s="14" t="s">
        <v>339</v>
      </c>
    </row>
    <row r="11" spans="1:4">
      <c r="A11" s="16">
        <v>2</v>
      </c>
      <c r="B11" s="42"/>
      <c r="C11" s="14" t="s">
        <v>51</v>
      </c>
    </row>
    <row r="12" spans="1:4" ht="16.5">
      <c r="A12" s="16">
        <v>3</v>
      </c>
      <c r="B12" s="42"/>
      <c r="C12" s="14" t="s">
        <v>340</v>
      </c>
    </row>
    <row r="13" spans="1:4">
      <c r="A13" s="16">
        <v>4</v>
      </c>
      <c r="B13" s="42"/>
      <c r="C13" s="14" t="s">
        <v>52</v>
      </c>
    </row>
    <row r="14" spans="1:4">
      <c r="A14" s="16">
        <v>5</v>
      </c>
      <c r="B14" s="42"/>
      <c r="C14" s="14" t="s">
        <v>53</v>
      </c>
    </row>
    <row r="15" spans="1:4">
      <c r="A15" s="16">
        <v>6</v>
      </c>
      <c r="B15" s="42"/>
      <c r="C15" s="14" t="s">
        <v>54</v>
      </c>
    </row>
    <row r="16" spans="1:4">
      <c r="A16" s="16">
        <v>7</v>
      </c>
      <c r="B16" s="42"/>
      <c r="C16" s="14" t="s">
        <v>341</v>
      </c>
    </row>
    <row r="17" spans="1:3">
      <c r="A17" s="16">
        <v>8</v>
      </c>
      <c r="B17" s="42"/>
      <c r="C17" s="14" t="s">
        <v>342</v>
      </c>
    </row>
    <row r="18" spans="1:3">
      <c r="A18" s="16">
        <v>9</v>
      </c>
      <c r="B18" s="42"/>
      <c r="C18" s="14"/>
    </row>
    <row r="20" spans="1:3">
      <c r="A20" s="1" t="s">
        <v>55</v>
      </c>
    </row>
    <row r="21" spans="1:3">
      <c r="B21" s="2" t="s">
        <v>144</v>
      </c>
    </row>
    <row r="22" spans="1:3">
      <c r="A22" s="12">
        <v>1</v>
      </c>
      <c r="B22" s="23"/>
      <c r="C22" s="11" t="s">
        <v>345</v>
      </c>
    </row>
    <row r="23" spans="1:3">
      <c r="A23" s="12">
        <v>2</v>
      </c>
      <c r="B23" s="23"/>
      <c r="C23" s="11" t="s">
        <v>52</v>
      </c>
    </row>
    <row r="25" spans="1:3">
      <c r="A25" s="1" t="s">
        <v>56</v>
      </c>
    </row>
    <row r="26" spans="1:3">
      <c r="B26" s="2" t="s">
        <v>144</v>
      </c>
    </row>
    <row r="27" spans="1:3">
      <c r="A27" s="19">
        <v>1</v>
      </c>
      <c r="B27" s="43"/>
      <c r="C27" s="13" t="s">
        <v>346</v>
      </c>
    </row>
    <row r="29" spans="1:3">
      <c r="A29" s="1" t="s">
        <v>57</v>
      </c>
    </row>
    <row r="30" spans="1:3">
      <c r="B30" s="2" t="s">
        <v>144</v>
      </c>
    </row>
    <row r="31" spans="1:3">
      <c r="A31" s="17">
        <v>1</v>
      </c>
      <c r="B31" s="44" t="s">
        <v>143</v>
      </c>
      <c r="C31" s="18" t="s">
        <v>58</v>
      </c>
    </row>
    <row r="32" spans="1:3">
      <c r="A32" s="17">
        <v>2</v>
      </c>
      <c r="B32" s="44"/>
      <c r="C32" s="18" t="s">
        <v>59</v>
      </c>
    </row>
    <row r="33" spans="1:3" ht="27">
      <c r="A33" s="17">
        <v>3</v>
      </c>
      <c r="B33" s="44"/>
      <c r="C33" s="18" t="s">
        <v>330</v>
      </c>
    </row>
    <row r="34" spans="1:3" ht="27">
      <c r="A34" s="17">
        <v>4</v>
      </c>
      <c r="B34" s="44"/>
      <c r="C34" s="18" t="s">
        <v>347</v>
      </c>
    </row>
  </sheetData>
  <mergeCells count="1">
    <mergeCell ref="A1:C1"/>
  </mergeCells>
  <phoneticPr fontId="1"/>
  <dataValidations count="2">
    <dataValidation type="list" showInputMessage="1" showErrorMessage="1" sqref="B14:B18" xr:uid="{798AD55D-4138-44F1-8295-C911A684F6E2}">
      <formula1>"○,不要"</formula1>
    </dataValidation>
    <dataValidation type="list" showInputMessage="1" showErrorMessage="1" sqref="B10:B13 B22:B23 B27 B31:B34" xr:uid="{6EEFC5AA-D036-4F04-B8CA-72518AE1B0A2}">
      <formula1>"○"</formula1>
    </dataValidation>
  </dataValidations>
  <pageMargins left="0.78740157480314965" right="0.78740157480314965" top="0.74803149606299213" bottom="0.74803149606299213" header="0.31496062992125984" footer="0.31496062992125984"/>
  <pageSetup paperSize="9" fitToWidth="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CAB48-AD4F-481F-B44A-F6ED9A56656B}">
  <sheetPr>
    <tabColor theme="9" tint="0.79998168889431442"/>
  </sheetPr>
  <dimension ref="A1:H39"/>
  <sheetViews>
    <sheetView showZeros="0" zoomScaleNormal="100" workbookViewId="0">
      <pane ySplit="1" topLeftCell="A5" activePane="bottomLeft" state="frozen"/>
      <selection pane="bottomLeft" activeCell="L9" sqref="L9"/>
    </sheetView>
  </sheetViews>
  <sheetFormatPr defaultColWidth="9" defaultRowHeight="13.5" customHeight="1"/>
  <cols>
    <col min="1" max="5" width="9" style="1" customWidth="1"/>
    <col min="6" max="6" width="9" style="1"/>
    <col min="7" max="7" width="9" style="1" customWidth="1"/>
    <col min="8" max="8" width="15.75" style="1" customWidth="1"/>
    <col min="9" max="16384" width="9" style="1"/>
  </cols>
  <sheetData>
    <row r="1" spans="1:8" ht="13.5" customHeight="1">
      <c r="A1" s="1" t="s">
        <v>156</v>
      </c>
    </row>
    <row r="6" spans="1:8" ht="13.5" customHeight="1">
      <c r="A6" s="503" t="s">
        <v>298</v>
      </c>
      <c r="B6" s="194"/>
      <c r="C6" s="194"/>
      <c r="D6" s="194"/>
      <c r="E6" s="194"/>
      <c r="F6" s="194"/>
      <c r="G6" s="194"/>
      <c r="H6" s="194"/>
    </row>
    <row r="10" spans="1:8" ht="13.5" customHeight="1">
      <c r="A10" s="505" t="s">
        <v>307</v>
      </c>
      <c r="B10" s="505"/>
      <c r="C10" s="505"/>
      <c r="D10" s="505"/>
      <c r="E10" s="505"/>
      <c r="F10" s="505"/>
      <c r="G10" s="505"/>
      <c r="H10" s="505"/>
    </row>
    <row r="11" spans="1:8" ht="13.5" customHeight="1">
      <c r="A11" s="505"/>
      <c r="B11" s="505"/>
      <c r="C11" s="505"/>
      <c r="D11" s="505"/>
      <c r="E11" s="505"/>
      <c r="F11" s="505"/>
      <c r="G11" s="505"/>
      <c r="H11" s="505"/>
    </row>
    <row r="12" spans="1:8" ht="13.5" customHeight="1">
      <c r="A12" s="505"/>
      <c r="B12" s="505"/>
      <c r="C12" s="505"/>
      <c r="D12" s="505"/>
      <c r="E12" s="505"/>
      <c r="F12" s="505"/>
      <c r="G12" s="505"/>
      <c r="H12" s="505"/>
    </row>
    <row r="13" spans="1:8" ht="13.5" customHeight="1">
      <c r="A13" s="175"/>
      <c r="B13" s="175"/>
      <c r="C13" s="175"/>
      <c r="D13" s="175"/>
      <c r="E13" s="175"/>
      <c r="F13" s="175"/>
      <c r="G13" s="175"/>
      <c r="H13" s="175"/>
    </row>
    <row r="14" spans="1:8" ht="13.5" customHeight="1">
      <c r="A14" s="175"/>
      <c r="B14" s="175"/>
      <c r="C14" s="175"/>
      <c r="D14" s="175"/>
      <c r="E14" s="175"/>
      <c r="F14" s="175"/>
      <c r="G14" s="175"/>
      <c r="H14" s="175"/>
    </row>
    <row r="16" spans="1:8" ht="18.600000000000001" customHeight="1">
      <c r="A16" s="506" t="s">
        <v>301</v>
      </c>
      <c r="B16" s="507"/>
      <c r="C16" s="507"/>
      <c r="D16" s="507"/>
      <c r="E16" s="507"/>
      <c r="F16" s="507"/>
      <c r="G16" s="507"/>
      <c r="H16" s="508"/>
    </row>
    <row r="17" spans="1:8" ht="13.5" customHeight="1">
      <c r="A17" s="509"/>
      <c r="B17" s="510"/>
      <c r="C17" s="510"/>
      <c r="D17" s="510"/>
      <c r="E17" s="510"/>
      <c r="F17" s="510"/>
      <c r="G17" s="510"/>
      <c r="H17" s="511"/>
    </row>
    <row r="18" spans="1:8" ht="13.5" customHeight="1">
      <c r="A18" s="509"/>
      <c r="B18" s="510"/>
      <c r="C18" s="510"/>
      <c r="D18" s="510"/>
      <c r="E18" s="510"/>
      <c r="F18" s="510"/>
      <c r="G18" s="510"/>
      <c r="H18" s="511"/>
    </row>
    <row r="19" spans="1:8" ht="13.5" customHeight="1">
      <c r="A19" s="512"/>
      <c r="B19" s="513"/>
      <c r="C19" s="513"/>
      <c r="D19" s="513"/>
      <c r="E19" s="513"/>
      <c r="F19" s="513"/>
      <c r="G19" s="513"/>
      <c r="H19" s="514"/>
    </row>
    <row r="20" spans="1:8" ht="13.5" customHeight="1">
      <c r="A20" s="506" t="s">
        <v>302</v>
      </c>
      <c r="B20" s="507"/>
      <c r="C20" s="507"/>
      <c r="D20" s="507"/>
      <c r="E20" s="507"/>
      <c r="F20" s="507"/>
      <c r="G20" s="507"/>
      <c r="H20" s="508"/>
    </row>
    <row r="21" spans="1:8" ht="13.5" customHeight="1">
      <c r="A21" s="509"/>
      <c r="B21" s="510"/>
      <c r="C21" s="510"/>
      <c r="D21" s="510"/>
      <c r="E21" s="510"/>
      <c r="F21" s="510"/>
      <c r="G21" s="510"/>
      <c r="H21" s="511"/>
    </row>
    <row r="22" spans="1:8" ht="13.5" customHeight="1">
      <c r="A22" s="509"/>
      <c r="B22" s="510"/>
      <c r="C22" s="510"/>
      <c r="D22" s="510"/>
      <c r="E22" s="510"/>
      <c r="F22" s="510"/>
      <c r="G22" s="510"/>
      <c r="H22" s="511"/>
    </row>
    <row r="23" spans="1:8" ht="13.5" customHeight="1">
      <c r="A23" s="512"/>
      <c r="B23" s="513"/>
      <c r="C23" s="513"/>
      <c r="D23" s="513"/>
      <c r="E23" s="513"/>
      <c r="F23" s="513"/>
      <c r="G23" s="513"/>
      <c r="H23" s="514"/>
    </row>
    <row r="24" spans="1:8" ht="13.5" customHeight="1">
      <c r="A24" s="506" t="s">
        <v>303</v>
      </c>
      <c r="B24" s="507"/>
      <c r="C24" s="507"/>
      <c r="D24" s="507"/>
      <c r="E24" s="507"/>
      <c r="F24" s="507"/>
      <c r="G24" s="507"/>
      <c r="H24" s="508"/>
    </row>
    <row r="25" spans="1:8" ht="13.5" customHeight="1">
      <c r="A25" s="509"/>
      <c r="B25" s="510"/>
      <c r="C25" s="510"/>
      <c r="D25" s="510"/>
      <c r="E25" s="510"/>
      <c r="F25" s="510"/>
      <c r="G25" s="510"/>
      <c r="H25" s="511"/>
    </row>
    <row r="26" spans="1:8" ht="13.5" customHeight="1">
      <c r="A26" s="509"/>
      <c r="B26" s="510"/>
      <c r="C26" s="510"/>
      <c r="D26" s="510"/>
      <c r="E26" s="510"/>
      <c r="F26" s="510"/>
      <c r="G26" s="510"/>
      <c r="H26" s="511"/>
    </row>
    <row r="27" spans="1:8" ht="13.5" customHeight="1">
      <c r="A27" s="512"/>
      <c r="B27" s="513"/>
      <c r="C27" s="513"/>
      <c r="D27" s="513"/>
      <c r="E27" s="513"/>
      <c r="F27" s="513"/>
      <c r="G27" s="513"/>
      <c r="H27" s="514"/>
    </row>
    <row r="28" spans="1:8" ht="13.5" customHeight="1">
      <c r="A28" s="176"/>
      <c r="B28" s="176"/>
      <c r="C28" s="176"/>
      <c r="D28" s="176"/>
      <c r="E28" s="176"/>
      <c r="F28" s="176"/>
      <c r="G28" s="176"/>
      <c r="H28" s="176"/>
    </row>
    <row r="29" spans="1:8" ht="13.5" customHeight="1">
      <c r="A29" s="176"/>
      <c r="B29" s="176"/>
      <c r="C29" s="176"/>
      <c r="D29" s="176"/>
      <c r="E29" s="176"/>
      <c r="F29" s="176"/>
      <c r="G29" s="176"/>
      <c r="H29" s="176"/>
    </row>
    <row r="30" spans="1:8" ht="13.5" customHeight="1">
      <c r="A30" s="176"/>
      <c r="B30" s="176"/>
      <c r="C30" s="176"/>
      <c r="D30" s="176"/>
      <c r="E30" s="176"/>
      <c r="F30" s="176"/>
      <c r="G30" s="176"/>
      <c r="H30" s="176"/>
    </row>
    <row r="31" spans="1:8" ht="13.5" customHeight="1">
      <c r="A31" s="176"/>
      <c r="B31" s="176"/>
      <c r="C31" s="176"/>
      <c r="D31" s="176"/>
      <c r="E31" s="176"/>
      <c r="F31" s="176"/>
      <c r="G31" s="176"/>
      <c r="H31" s="176"/>
    </row>
    <row r="32" spans="1:8" ht="13.5" customHeight="1">
      <c r="A32" s="176"/>
      <c r="B32" s="176"/>
      <c r="C32" s="176"/>
      <c r="D32" s="176"/>
      <c r="E32" s="176"/>
      <c r="F32" s="176"/>
      <c r="G32" s="176"/>
      <c r="H32" s="176"/>
    </row>
    <row r="33" spans="1:8" ht="13.5" customHeight="1">
      <c r="A33" s="176"/>
      <c r="B33" s="176"/>
      <c r="C33" s="176"/>
      <c r="D33" s="176"/>
      <c r="E33" s="176"/>
      <c r="F33" s="176"/>
      <c r="G33" s="176"/>
      <c r="H33" s="176"/>
    </row>
    <row r="35" spans="1:8" ht="13.5" customHeight="1">
      <c r="A35" s="177" t="s">
        <v>304</v>
      </c>
      <c r="B35" s="177"/>
      <c r="C35" s="177"/>
    </row>
    <row r="37" spans="1:8" ht="13.5" customHeight="1">
      <c r="A37" s="504" t="s">
        <v>305</v>
      </c>
      <c r="B37" s="504"/>
      <c r="C37" s="504"/>
      <c r="D37" s="504"/>
      <c r="E37" s="504"/>
      <c r="F37" s="504"/>
      <c r="G37" s="504"/>
      <c r="H37" s="504"/>
    </row>
    <row r="39" spans="1:8" ht="13.5" customHeight="1">
      <c r="A39" s="504" t="s">
        <v>306</v>
      </c>
      <c r="B39" s="504"/>
      <c r="C39" s="504"/>
      <c r="D39" s="504"/>
      <c r="E39" s="504"/>
      <c r="F39" s="504"/>
      <c r="G39" s="504"/>
      <c r="H39" s="504"/>
    </row>
  </sheetData>
  <mergeCells count="7">
    <mergeCell ref="A6:H6"/>
    <mergeCell ref="A39:H39"/>
    <mergeCell ref="A10:H12"/>
    <mergeCell ref="A16:H19"/>
    <mergeCell ref="A20:H23"/>
    <mergeCell ref="A24:H27"/>
    <mergeCell ref="A37:H37"/>
  </mergeCells>
  <phoneticPr fontId="1"/>
  <conditionalFormatting sqref="A1:H9 A34:H36 A37 A38:H38 A39 A40:H47">
    <cfRule type="expression" dxfId="15" priority="1">
      <formula>_xlfn.ISFORMULA(A1)</formula>
    </cfRule>
  </conditionalFormatting>
  <pageMargins left="0.77" right="0.78" top="0.41" bottom="0.59"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DF10E-34AB-4A09-8B54-DB42247EBC67}">
  <sheetPr>
    <tabColor theme="9" tint="0.79998168889431442"/>
  </sheetPr>
  <dimension ref="A1:I34"/>
  <sheetViews>
    <sheetView workbookViewId="0">
      <selection activeCell="I11" sqref="I11"/>
    </sheetView>
  </sheetViews>
  <sheetFormatPr defaultRowHeight="18.75"/>
  <cols>
    <col min="8" max="8" width="17.625" customWidth="1"/>
  </cols>
  <sheetData>
    <row r="1" spans="1:9">
      <c r="A1" s="1" t="s">
        <v>156</v>
      </c>
      <c r="B1" s="1"/>
      <c r="C1" s="1"/>
      <c r="D1" s="1"/>
      <c r="E1" s="1"/>
      <c r="F1" s="1"/>
      <c r="G1" s="1"/>
      <c r="H1" s="1"/>
      <c r="I1" s="1"/>
    </row>
    <row r="2" spans="1:9">
      <c r="A2" s="1"/>
      <c r="B2" s="1"/>
      <c r="C2" s="1"/>
      <c r="D2" s="1"/>
      <c r="E2" s="1"/>
      <c r="F2" s="1"/>
      <c r="G2" s="1"/>
      <c r="H2" s="1"/>
      <c r="I2" s="1"/>
    </row>
    <row r="3" spans="1:9">
      <c r="A3" s="1"/>
      <c r="B3" s="1"/>
      <c r="C3" s="1"/>
      <c r="D3" s="1"/>
      <c r="E3" s="1"/>
      <c r="F3" s="1"/>
      <c r="G3" s="1"/>
      <c r="H3" s="1"/>
      <c r="I3" s="1"/>
    </row>
    <row r="4" spans="1:9">
      <c r="A4" s="1"/>
      <c r="B4" s="1"/>
      <c r="C4" s="1"/>
      <c r="D4" s="1"/>
      <c r="E4" s="1"/>
      <c r="F4" s="1"/>
      <c r="G4" s="1"/>
      <c r="H4" s="1"/>
      <c r="I4" s="1"/>
    </row>
    <row r="5" spans="1:9">
      <c r="A5" s="1"/>
      <c r="B5" s="1"/>
      <c r="C5" s="1"/>
      <c r="D5" s="1"/>
      <c r="E5" s="1"/>
      <c r="F5" s="1"/>
      <c r="G5" s="1"/>
      <c r="H5" s="1"/>
      <c r="I5" s="1"/>
    </row>
    <row r="6" spans="1:9">
      <c r="A6" s="503" t="s">
        <v>298</v>
      </c>
      <c r="B6" s="194"/>
      <c r="C6" s="194"/>
      <c r="D6" s="194"/>
      <c r="E6" s="194"/>
      <c r="F6" s="194"/>
      <c r="G6" s="194"/>
      <c r="H6" s="194"/>
      <c r="I6" s="1"/>
    </row>
    <row r="7" spans="1:9">
      <c r="A7" s="1"/>
      <c r="B7" s="1"/>
      <c r="C7" s="1"/>
      <c r="D7" s="1"/>
      <c r="E7" s="1"/>
      <c r="F7" s="1"/>
      <c r="G7" s="1"/>
      <c r="H7" s="1"/>
      <c r="I7" s="1"/>
    </row>
    <row r="8" spans="1:9">
      <c r="A8" s="1"/>
      <c r="B8" s="1"/>
      <c r="C8" s="1"/>
      <c r="D8" s="1"/>
      <c r="E8" s="1"/>
      <c r="F8" s="1"/>
      <c r="G8" s="1"/>
      <c r="H8" s="1"/>
      <c r="I8" s="1"/>
    </row>
    <row r="9" spans="1:9">
      <c r="A9" s="1"/>
      <c r="B9" s="1"/>
      <c r="C9" s="1"/>
      <c r="D9" s="1"/>
      <c r="E9" s="1"/>
      <c r="F9" s="1"/>
      <c r="G9" s="1"/>
      <c r="H9" s="1"/>
      <c r="I9" s="1"/>
    </row>
    <row r="10" spans="1:9">
      <c r="A10" s="505" t="s">
        <v>307</v>
      </c>
      <c r="B10" s="505"/>
      <c r="C10" s="505"/>
      <c r="D10" s="505"/>
      <c r="E10" s="505"/>
      <c r="F10" s="505"/>
      <c r="G10" s="505"/>
      <c r="H10" s="505"/>
      <c r="I10" s="1"/>
    </row>
    <row r="11" spans="1:9">
      <c r="A11" s="505"/>
      <c r="B11" s="505"/>
      <c r="C11" s="505"/>
      <c r="D11" s="505"/>
      <c r="E11" s="505"/>
      <c r="F11" s="505"/>
      <c r="G11" s="505"/>
      <c r="H11" s="505"/>
      <c r="I11" s="1"/>
    </row>
    <row r="12" spans="1:9">
      <c r="A12" s="505"/>
      <c r="B12" s="505"/>
      <c r="C12" s="505"/>
      <c r="D12" s="505"/>
      <c r="E12" s="505"/>
      <c r="F12" s="505"/>
      <c r="G12" s="505"/>
      <c r="H12" s="505"/>
      <c r="I12" s="1"/>
    </row>
    <row r="13" spans="1:9">
      <c r="A13" s="175"/>
      <c r="B13" s="175"/>
      <c r="C13" s="175"/>
      <c r="D13" s="175"/>
      <c r="E13" s="175"/>
      <c r="F13" s="175"/>
      <c r="G13" s="175"/>
      <c r="H13" s="175"/>
      <c r="I13" s="1"/>
    </row>
    <row r="14" spans="1:9">
      <c r="A14" s="175"/>
      <c r="B14" s="175"/>
      <c r="C14" s="175"/>
      <c r="D14" s="175"/>
      <c r="E14" s="175"/>
      <c r="F14" s="175"/>
      <c r="G14" s="175"/>
      <c r="H14" s="175"/>
      <c r="I14" s="1"/>
    </row>
    <row r="15" spans="1:9">
      <c r="A15" s="1"/>
      <c r="B15" s="1"/>
      <c r="C15" s="1"/>
      <c r="D15" s="1"/>
      <c r="E15" s="1"/>
      <c r="F15" s="1"/>
      <c r="G15" s="1"/>
      <c r="H15" s="1"/>
      <c r="I15" s="1"/>
    </row>
    <row r="16" spans="1:9" ht="70.5" customHeight="1">
      <c r="A16" s="515" t="s">
        <v>348</v>
      </c>
      <c r="B16" s="507"/>
      <c r="C16" s="507"/>
      <c r="D16" s="507"/>
      <c r="E16" s="507"/>
      <c r="F16" s="507"/>
      <c r="G16" s="507"/>
      <c r="H16" s="508"/>
      <c r="I16" s="1"/>
    </row>
    <row r="17" spans="1:9" ht="70.5" customHeight="1">
      <c r="A17" s="515" t="s">
        <v>349</v>
      </c>
      <c r="B17" s="507"/>
      <c r="C17" s="507"/>
      <c r="D17" s="507"/>
      <c r="E17" s="507"/>
      <c r="F17" s="507"/>
      <c r="G17" s="507"/>
      <c r="H17" s="508"/>
      <c r="I17" s="1"/>
    </row>
    <row r="18" spans="1:9" ht="70.5" customHeight="1">
      <c r="A18" s="516" t="s">
        <v>350</v>
      </c>
      <c r="B18" s="517"/>
      <c r="C18" s="517"/>
      <c r="D18" s="517"/>
      <c r="E18" s="517"/>
      <c r="F18" s="517"/>
      <c r="G18" s="517"/>
      <c r="H18" s="518"/>
      <c r="I18" s="1"/>
    </row>
    <row r="19" spans="1:9">
      <c r="A19" s="176"/>
      <c r="B19" s="176"/>
      <c r="C19" s="176"/>
      <c r="D19" s="176"/>
      <c r="E19" s="176"/>
      <c r="F19" s="176"/>
      <c r="G19" s="176"/>
      <c r="H19" s="176"/>
      <c r="I19" s="1"/>
    </row>
    <row r="20" spans="1:9">
      <c r="A20" s="176"/>
      <c r="B20" s="176"/>
      <c r="C20" s="176"/>
      <c r="D20" s="176"/>
      <c r="E20" s="176"/>
      <c r="F20" s="176"/>
      <c r="G20" s="176"/>
      <c r="H20" s="176"/>
      <c r="I20" s="1"/>
    </row>
    <row r="21" spans="1:9">
      <c r="A21" s="176"/>
      <c r="B21" s="176"/>
      <c r="C21" s="176"/>
      <c r="D21" s="176"/>
      <c r="E21" s="176"/>
      <c r="F21" s="176"/>
      <c r="G21" s="176"/>
      <c r="H21" s="176"/>
      <c r="I21" s="1"/>
    </row>
    <row r="22" spans="1:9">
      <c r="A22" s="176"/>
      <c r="B22" s="176"/>
      <c r="C22" s="176"/>
      <c r="D22" s="176"/>
      <c r="E22" s="176"/>
      <c r="F22" s="176"/>
      <c r="G22" s="176"/>
      <c r="H22" s="176"/>
      <c r="I22" s="1"/>
    </row>
    <row r="23" spans="1:9">
      <c r="A23" s="176"/>
      <c r="B23" s="176"/>
      <c r="C23" s="176"/>
      <c r="D23" s="176"/>
      <c r="E23" s="176"/>
      <c r="F23" s="176"/>
      <c r="G23" s="176"/>
      <c r="H23" s="176"/>
      <c r="I23" s="1"/>
    </row>
    <row r="24" spans="1:9">
      <c r="A24" s="1"/>
      <c r="B24" s="1"/>
      <c r="C24" s="1"/>
      <c r="D24" s="1"/>
      <c r="E24" s="1"/>
      <c r="F24" s="1"/>
      <c r="G24" s="1"/>
      <c r="H24" s="1"/>
      <c r="I24" s="1"/>
    </row>
    <row r="25" spans="1:9">
      <c r="A25" s="177" t="s">
        <v>304</v>
      </c>
      <c r="B25" s="177"/>
      <c r="C25" s="177"/>
      <c r="D25" s="1"/>
      <c r="E25" s="1"/>
      <c r="F25" s="1"/>
      <c r="G25" s="1"/>
      <c r="H25" s="1"/>
      <c r="I25" s="1"/>
    </row>
    <row r="26" spans="1:9">
      <c r="A26" s="1"/>
      <c r="B26" s="1"/>
      <c r="C26" s="1"/>
      <c r="D26" s="1"/>
      <c r="E26" s="1"/>
      <c r="F26" s="1"/>
      <c r="G26" s="1"/>
      <c r="H26" s="1"/>
      <c r="I26" s="1"/>
    </row>
    <row r="27" spans="1:9">
      <c r="A27" s="504" t="s">
        <v>305</v>
      </c>
      <c r="B27" s="504"/>
      <c r="C27" s="504"/>
      <c r="D27" s="504"/>
      <c r="E27" s="504"/>
      <c r="F27" s="504"/>
      <c r="G27" s="504"/>
      <c r="H27" s="504"/>
      <c r="I27" s="1"/>
    </row>
    <row r="28" spans="1:9">
      <c r="A28" s="1"/>
      <c r="B28" s="1"/>
      <c r="C28" s="1"/>
      <c r="D28" s="1"/>
      <c r="E28" s="1"/>
      <c r="F28" s="1"/>
      <c r="G28" s="1"/>
      <c r="H28" s="1"/>
      <c r="I28" s="1"/>
    </row>
    <row r="29" spans="1:9">
      <c r="A29" s="504" t="s">
        <v>306</v>
      </c>
      <c r="B29" s="504"/>
      <c r="C29" s="504"/>
      <c r="D29" s="504"/>
      <c r="E29" s="504"/>
      <c r="F29" s="504"/>
      <c r="G29" s="504"/>
      <c r="H29" s="504"/>
      <c r="I29" s="1"/>
    </row>
    <row r="30" spans="1:9">
      <c r="A30" s="1"/>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c r="H32" s="1"/>
      <c r="I32" s="1"/>
    </row>
    <row r="33" spans="1:9">
      <c r="A33" s="1"/>
      <c r="B33" s="1"/>
      <c r="C33" s="1"/>
      <c r="D33" s="1"/>
      <c r="E33" s="1"/>
      <c r="F33" s="1"/>
      <c r="G33" s="1"/>
      <c r="H33" s="1"/>
      <c r="I33" s="1"/>
    </row>
    <row r="34" spans="1:9">
      <c r="A34" s="1"/>
      <c r="B34" s="1"/>
      <c r="C34" s="1"/>
      <c r="D34" s="1"/>
      <c r="E34" s="1"/>
      <c r="F34" s="1"/>
      <c r="G34" s="1"/>
      <c r="H34" s="1"/>
      <c r="I34" s="1"/>
    </row>
  </sheetData>
  <mergeCells count="7">
    <mergeCell ref="A29:H29"/>
    <mergeCell ref="A6:H6"/>
    <mergeCell ref="A10:H12"/>
    <mergeCell ref="A16:H16"/>
    <mergeCell ref="A17:H17"/>
    <mergeCell ref="A18:H18"/>
    <mergeCell ref="A27:H27"/>
  </mergeCells>
  <phoneticPr fontId="1"/>
  <conditionalFormatting sqref="A1:H9 A24:H26 A27 A28:H28 A29 A30:H34">
    <cfRule type="expression" dxfId="14" priority="1">
      <formula>_xlfn.ISFORMULA(A1)</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2A927-32D8-4175-9D64-563ABF2C62A3}">
  <sheetPr>
    <tabColor theme="1"/>
  </sheetPr>
  <dimension ref="A1"/>
  <sheetViews>
    <sheetView workbookViewId="0">
      <selection activeCell="T26" sqref="T26"/>
    </sheetView>
  </sheetViews>
  <sheetFormatPr defaultRowHeight="18.75"/>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E063C-CD8B-4DC8-920C-48E3E6B320CB}">
  <sheetPr>
    <tabColor theme="9" tint="0.79998168889431442"/>
    <pageSetUpPr fitToPage="1"/>
  </sheetPr>
  <dimension ref="A1:J36"/>
  <sheetViews>
    <sheetView topLeftCell="A7" zoomScaleNormal="100" workbookViewId="0">
      <selection activeCell="C31" sqref="C31:I31"/>
    </sheetView>
  </sheetViews>
  <sheetFormatPr defaultColWidth="9" defaultRowHeight="13.5"/>
  <cols>
    <col min="1" max="1" width="17.625" style="48" customWidth="1"/>
    <col min="2" max="2" width="3.375" style="48" customWidth="1"/>
    <col min="3" max="3" width="14.375" style="48" customWidth="1"/>
    <col min="4" max="4" width="7.125" style="48" customWidth="1"/>
    <col min="5" max="5" width="9" style="48"/>
    <col min="6" max="6" width="1.875" style="48" customWidth="1"/>
    <col min="7" max="8" width="9" style="48"/>
    <col min="9" max="9" width="7.375" style="48" customWidth="1"/>
    <col min="10" max="10" width="0" style="48" hidden="1" customWidth="1"/>
    <col min="11" max="16384" width="9" style="48"/>
  </cols>
  <sheetData>
    <row r="1" spans="1:10">
      <c r="A1" s="48" t="s">
        <v>311</v>
      </c>
      <c r="I1" s="91"/>
    </row>
    <row r="3" spans="1:10">
      <c r="J3" s="48">
        <f>IF(G4="年月日",0,IF(G4="",0,1))</f>
        <v>0</v>
      </c>
    </row>
    <row r="4" spans="1:10">
      <c r="G4" s="524" t="s">
        <v>63</v>
      </c>
      <c r="H4" s="524"/>
      <c r="I4" s="524"/>
      <c r="J4" s="48">
        <f>IF(C28="",0,1)</f>
        <v>0</v>
      </c>
    </row>
    <row r="5" spans="1:10">
      <c r="A5" s="48" t="s">
        <v>7</v>
      </c>
      <c r="J5" s="45">
        <f>SUBTOTAL(6,J3:J4)</f>
        <v>0</v>
      </c>
    </row>
    <row r="6" spans="1:10">
      <c r="A6" s="48" t="s">
        <v>277</v>
      </c>
    </row>
    <row r="8" spans="1:10">
      <c r="F8" s="91" t="s">
        <v>11</v>
      </c>
      <c r="G8" s="180"/>
    </row>
    <row r="9" spans="1:10" ht="27" customHeight="1">
      <c r="D9" s="204" t="s">
        <v>32</v>
      </c>
      <c r="E9" s="204"/>
      <c r="F9" s="181"/>
      <c r="G9" s="206"/>
      <c r="H9" s="206"/>
      <c r="I9" s="206"/>
    </row>
    <row r="10" spans="1:10" ht="13.5" customHeight="1">
      <c r="D10" s="202" t="s">
        <v>33</v>
      </c>
      <c r="E10" s="202"/>
      <c r="F10" s="181"/>
      <c r="G10" s="200"/>
      <c r="H10" s="200"/>
      <c r="I10" s="200"/>
    </row>
    <row r="11" spans="1:10">
      <c r="D11" s="202" t="s">
        <v>2</v>
      </c>
      <c r="E11" s="202"/>
      <c r="F11" s="181"/>
      <c r="G11" s="200"/>
      <c r="H11" s="200"/>
      <c r="I11" s="200"/>
    </row>
    <row r="12" spans="1:10">
      <c r="E12" s="181"/>
      <c r="F12" s="181"/>
    </row>
    <row r="13" spans="1:10">
      <c r="D13" s="202" t="s">
        <v>31</v>
      </c>
      <c r="E13" s="202"/>
      <c r="F13" s="181"/>
      <c r="G13" s="206"/>
      <c r="H13" s="206"/>
      <c r="I13" s="206"/>
    </row>
    <row r="14" spans="1:10">
      <c r="D14" s="202" t="s">
        <v>3</v>
      </c>
      <c r="E14" s="202"/>
      <c r="F14" s="181"/>
      <c r="G14" s="206"/>
      <c r="H14" s="206"/>
      <c r="I14" s="206"/>
    </row>
    <row r="15" spans="1:10">
      <c r="D15" s="202" t="s">
        <v>4</v>
      </c>
      <c r="E15" s="202"/>
      <c r="F15" s="181"/>
      <c r="G15" s="206"/>
      <c r="H15" s="206"/>
      <c r="I15" s="206"/>
    </row>
    <row r="16" spans="1:10">
      <c r="E16" s="181"/>
      <c r="F16" s="181"/>
    </row>
    <row r="17" spans="1:9">
      <c r="E17" s="181"/>
      <c r="F17" s="181"/>
    </row>
    <row r="19" spans="1:9" ht="29.25" customHeight="1">
      <c r="A19" s="519" t="s">
        <v>319</v>
      </c>
      <c r="B19" s="520"/>
      <c r="C19" s="520"/>
      <c r="D19" s="520"/>
      <c r="E19" s="520"/>
      <c r="F19" s="520"/>
      <c r="G19" s="520"/>
      <c r="H19" s="520"/>
      <c r="I19" s="520"/>
    </row>
    <row r="20" spans="1:9">
      <c r="A20" s="182"/>
      <c r="B20" s="182"/>
      <c r="C20" s="182"/>
      <c r="D20" s="182"/>
      <c r="E20" s="182"/>
      <c r="F20" s="182"/>
      <c r="G20" s="182"/>
      <c r="H20" s="182"/>
      <c r="I20" s="182"/>
    </row>
    <row r="22" spans="1:9" ht="45" customHeight="1">
      <c r="A22" s="197" t="s">
        <v>320</v>
      </c>
      <c r="B22" s="198"/>
      <c r="C22" s="198"/>
      <c r="D22" s="198"/>
      <c r="E22" s="198"/>
      <c r="F22" s="198"/>
      <c r="G22" s="198"/>
      <c r="H22" s="198"/>
      <c r="I22" s="198"/>
    </row>
    <row r="23" spans="1:9" ht="13.5" customHeight="1">
      <c r="A23" s="183"/>
      <c r="B23" s="184"/>
      <c r="C23" s="184"/>
      <c r="D23" s="184"/>
      <c r="E23" s="184"/>
      <c r="F23" s="184"/>
      <c r="G23" s="184"/>
      <c r="H23" s="184"/>
      <c r="I23" s="184"/>
    </row>
    <row r="25" spans="1:9">
      <c r="A25" s="196" t="s">
        <v>5</v>
      </c>
      <c r="B25" s="196"/>
      <c r="C25" s="196"/>
      <c r="D25" s="196"/>
      <c r="E25" s="196"/>
      <c r="F25" s="196"/>
      <c r="G25" s="196"/>
      <c r="H25" s="196"/>
      <c r="I25" s="196"/>
    </row>
    <row r="26" spans="1:9">
      <c r="A26" s="182"/>
      <c r="B26" s="182"/>
      <c r="C26" s="182"/>
      <c r="D26" s="182"/>
      <c r="E26" s="182"/>
      <c r="F26" s="182"/>
      <c r="G26" s="182"/>
      <c r="H26" s="182"/>
      <c r="I26" s="182"/>
    </row>
    <row r="28" spans="1:9" ht="18.75" customHeight="1">
      <c r="A28" s="188" t="s">
        <v>312</v>
      </c>
      <c r="C28" s="521"/>
      <c r="D28" s="521"/>
      <c r="E28" s="521"/>
      <c r="F28" s="521"/>
      <c r="G28" s="521"/>
      <c r="H28" s="521"/>
      <c r="I28" s="521"/>
    </row>
    <row r="31" spans="1:9" ht="48.75" customHeight="1">
      <c r="A31" s="48" t="s">
        <v>313</v>
      </c>
      <c r="C31" s="522"/>
      <c r="D31" s="523"/>
      <c r="E31" s="523"/>
      <c r="F31" s="523"/>
      <c r="G31" s="523"/>
      <c r="H31" s="523"/>
      <c r="I31" s="523"/>
    </row>
    <row r="34" spans="1:1">
      <c r="A34" s="48" t="s">
        <v>6</v>
      </c>
    </row>
    <row r="36" spans="1:1">
      <c r="A36" s="48" t="s">
        <v>293</v>
      </c>
    </row>
  </sheetData>
  <mergeCells count="18">
    <mergeCell ref="D11:E11"/>
    <mergeCell ref="G11:I11"/>
    <mergeCell ref="G4:I4"/>
    <mergeCell ref="D9:E9"/>
    <mergeCell ref="G9:I9"/>
    <mergeCell ref="D10:E10"/>
    <mergeCell ref="G10:I10"/>
    <mergeCell ref="D13:E13"/>
    <mergeCell ref="G13:I13"/>
    <mergeCell ref="D14:E14"/>
    <mergeCell ref="G14:I14"/>
    <mergeCell ref="D15:E15"/>
    <mergeCell ref="G15:I15"/>
    <mergeCell ref="A19:I19"/>
    <mergeCell ref="A22:I22"/>
    <mergeCell ref="A25:I25"/>
    <mergeCell ref="C28:I28"/>
    <mergeCell ref="C31:I31"/>
  </mergeCells>
  <phoneticPr fontId="1"/>
  <conditionalFormatting sqref="A1:I30 A31:C31 A32:I36">
    <cfRule type="expression" dxfId="13" priority="1">
      <formula>_xlfn.ISFORMULA(A1)</formula>
    </cfRule>
  </conditionalFormatting>
  <dataValidations count="1">
    <dataValidation imeMode="disabled" allowBlank="1" showInputMessage="1" showErrorMessage="1" sqref="G8 G15:I15" xr:uid="{C4847634-CEB1-40D3-B74E-9DFE26B3DC77}"/>
  </dataValidations>
  <pageMargins left="0.7" right="0.7" top="0.75" bottom="0.75" header="0.3" footer="0.3"/>
  <pageSetup paperSize="9" scale="9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2B2D-DDC7-4DC9-B79B-D72A83791366}">
  <sheetPr>
    <tabColor theme="1"/>
  </sheetPr>
  <dimension ref="A1"/>
  <sheetViews>
    <sheetView workbookViewId="0">
      <selection activeCell="M27" sqref="M27"/>
    </sheetView>
  </sheetViews>
  <sheetFormatPr defaultRowHeight="18.75"/>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C462E-E3BC-4C81-84F3-A2B9EB81FCB4}">
  <sheetPr>
    <tabColor theme="5" tint="0.79998168889431442"/>
    <pageSetUpPr fitToPage="1"/>
  </sheetPr>
  <dimension ref="A1:J37"/>
  <sheetViews>
    <sheetView showZeros="0" zoomScaleNormal="100" workbookViewId="0">
      <pane ySplit="1" topLeftCell="A11" activePane="bottomLeft" state="frozen"/>
      <selection pane="bottomLeft" activeCell="O32" sqref="O32"/>
    </sheetView>
  </sheetViews>
  <sheetFormatPr defaultColWidth="9" defaultRowHeight="13.5"/>
  <cols>
    <col min="1" max="1" width="17.625" style="48" customWidth="1"/>
    <col min="2" max="2" width="3.375" style="48" customWidth="1"/>
    <col min="3" max="3" width="14.375" style="48" customWidth="1"/>
    <col min="4" max="4" width="7.125" style="48" customWidth="1"/>
    <col min="5" max="5" width="9" style="48"/>
    <col min="6" max="6" width="1.875" style="48" customWidth="1"/>
    <col min="7" max="8" width="9" style="48"/>
    <col min="9" max="9" width="7.375" style="48" customWidth="1"/>
    <col min="10" max="10" width="0" style="48" hidden="1" customWidth="1"/>
    <col min="11" max="16384" width="9" style="48"/>
  </cols>
  <sheetData>
    <row r="1" spans="1:10">
      <c r="A1" s="48" t="s">
        <v>321</v>
      </c>
      <c r="I1" s="91"/>
    </row>
    <row r="3" spans="1:10">
      <c r="J3" s="48">
        <f>IF(G4="年月日",0,IF(G4="",0,1))</f>
        <v>0</v>
      </c>
    </row>
    <row r="4" spans="1:10">
      <c r="G4" s="524" t="s">
        <v>63</v>
      </c>
      <c r="H4" s="524"/>
      <c r="I4" s="524"/>
      <c r="J4" s="48">
        <f>IF(C28="",0,1)</f>
        <v>0</v>
      </c>
    </row>
    <row r="5" spans="1:10">
      <c r="A5" s="48" t="s">
        <v>7</v>
      </c>
      <c r="J5" s="45">
        <f>SUBTOTAL(6,J3:J4)</f>
        <v>0</v>
      </c>
    </row>
    <row r="6" spans="1:10">
      <c r="A6" s="48" t="s">
        <v>277</v>
      </c>
    </row>
    <row r="8" spans="1:10">
      <c r="F8" s="91" t="s">
        <v>11</v>
      </c>
      <c r="G8" s="180"/>
    </row>
    <row r="9" spans="1:10" ht="27" customHeight="1">
      <c r="D9" s="204" t="s">
        <v>32</v>
      </c>
      <c r="E9" s="204"/>
      <c r="F9" s="181"/>
      <c r="G9" s="206"/>
      <c r="H9" s="206"/>
      <c r="I9" s="206"/>
    </row>
    <row r="10" spans="1:10" ht="13.5" customHeight="1">
      <c r="D10" s="202" t="s">
        <v>33</v>
      </c>
      <c r="E10" s="202"/>
      <c r="F10" s="181"/>
      <c r="G10" s="200"/>
      <c r="H10" s="200"/>
      <c r="I10" s="200"/>
    </row>
    <row r="11" spans="1:10">
      <c r="D11" s="202" t="s">
        <v>2</v>
      </c>
      <c r="E11" s="202"/>
      <c r="F11" s="181"/>
      <c r="G11" s="200"/>
      <c r="H11" s="200"/>
      <c r="I11" s="200"/>
    </row>
    <row r="12" spans="1:10">
      <c r="E12" s="181"/>
      <c r="F12" s="181"/>
    </row>
    <row r="13" spans="1:10">
      <c r="D13" s="202" t="s">
        <v>31</v>
      </c>
      <c r="E13" s="202"/>
      <c r="F13" s="181"/>
      <c r="G13" s="206"/>
      <c r="H13" s="206"/>
      <c r="I13" s="206"/>
    </row>
    <row r="14" spans="1:10">
      <c r="D14" s="202" t="s">
        <v>3</v>
      </c>
      <c r="E14" s="202"/>
      <c r="F14" s="181"/>
      <c r="G14" s="206"/>
      <c r="H14" s="206"/>
      <c r="I14" s="206"/>
    </row>
    <row r="15" spans="1:10">
      <c r="D15" s="202" t="s">
        <v>4</v>
      </c>
      <c r="E15" s="202"/>
      <c r="F15" s="181"/>
      <c r="G15" s="206"/>
      <c r="H15" s="206"/>
      <c r="I15" s="206"/>
    </row>
    <row r="16" spans="1:10">
      <c r="E16" s="181"/>
      <c r="F16" s="181"/>
    </row>
    <row r="17" spans="1:9">
      <c r="E17" s="181"/>
      <c r="F17" s="181"/>
    </row>
    <row r="19" spans="1:9" ht="29.25" customHeight="1">
      <c r="A19" s="519" t="s">
        <v>331</v>
      </c>
      <c r="B19" s="520"/>
      <c r="C19" s="520"/>
      <c r="D19" s="520"/>
      <c r="E19" s="520"/>
      <c r="F19" s="520"/>
      <c r="G19" s="520"/>
      <c r="H19" s="520"/>
      <c r="I19" s="520"/>
    </row>
    <row r="20" spans="1:9">
      <c r="A20" s="182"/>
      <c r="B20" s="182"/>
      <c r="C20" s="182"/>
      <c r="D20" s="182"/>
      <c r="E20" s="182"/>
      <c r="F20" s="182"/>
      <c r="G20" s="182"/>
      <c r="H20" s="182"/>
      <c r="I20" s="182"/>
    </row>
    <row r="22" spans="1:9" ht="45" customHeight="1">
      <c r="A22" s="197" t="s">
        <v>322</v>
      </c>
      <c r="B22" s="198"/>
      <c r="C22" s="198"/>
      <c r="D22" s="198"/>
      <c r="E22" s="198"/>
      <c r="F22" s="198"/>
      <c r="G22" s="198"/>
      <c r="H22" s="198"/>
      <c r="I22" s="198"/>
    </row>
    <row r="23" spans="1:9" ht="13.5" customHeight="1">
      <c r="A23" s="183"/>
      <c r="B23" s="184"/>
      <c r="C23" s="184"/>
      <c r="D23" s="184"/>
      <c r="E23" s="184"/>
      <c r="F23" s="184"/>
      <c r="G23" s="184"/>
      <c r="H23" s="184"/>
      <c r="I23" s="184"/>
    </row>
    <row r="25" spans="1:9">
      <c r="A25" s="196" t="s">
        <v>5</v>
      </c>
      <c r="B25" s="196"/>
      <c r="C25" s="196"/>
      <c r="D25" s="196"/>
      <c r="E25" s="196"/>
      <c r="F25" s="196"/>
      <c r="G25" s="196"/>
      <c r="H25" s="196"/>
      <c r="I25" s="196"/>
    </row>
    <row r="26" spans="1:9">
      <c r="A26" s="182"/>
      <c r="B26" s="182"/>
      <c r="C26" s="182"/>
      <c r="D26" s="182"/>
      <c r="E26" s="182"/>
      <c r="F26" s="182"/>
      <c r="G26" s="182"/>
      <c r="H26" s="182"/>
      <c r="I26" s="182"/>
    </row>
    <row r="28" spans="1:9" ht="47.25" customHeight="1">
      <c r="A28" s="188" t="s">
        <v>12</v>
      </c>
      <c r="C28" s="521"/>
      <c r="D28" s="521"/>
      <c r="E28" s="521"/>
      <c r="F28" s="521"/>
      <c r="G28" s="521"/>
      <c r="H28" s="521"/>
      <c r="I28" s="521"/>
    </row>
    <row r="31" spans="1:9">
      <c r="A31" s="48" t="s">
        <v>8</v>
      </c>
      <c r="C31" s="91" t="s">
        <v>10</v>
      </c>
      <c r="D31" s="199"/>
      <c r="E31" s="199"/>
      <c r="F31" s="199"/>
      <c r="G31" s="48" t="s">
        <v>9</v>
      </c>
    </row>
    <row r="34" spans="1:1">
      <c r="A34" s="48" t="s">
        <v>6</v>
      </c>
    </row>
    <row r="36" spans="1:1">
      <c r="A36" s="48" t="s">
        <v>293</v>
      </c>
    </row>
    <row r="37" spans="1:1">
      <c r="A37" s="48" t="s">
        <v>354</v>
      </c>
    </row>
  </sheetData>
  <mergeCells count="18">
    <mergeCell ref="D13:E13"/>
    <mergeCell ref="D14:E14"/>
    <mergeCell ref="D15:E15"/>
    <mergeCell ref="G13:I13"/>
    <mergeCell ref="D31:F31"/>
    <mergeCell ref="C28:I28"/>
    <mergeCell ref="G14:I14"/>
    <mergeCell ref="G15:I15"/>
    <mergeCell ref="A19:I19"/>
    <mergeCell ref="A22:I22"/>
    <mergeCell ref="A25:I25"/>
    <mergeCell ref="D9:E9"/>
    <mergeCell ref="D10:E10"/>
    <mergeCell ref="D11:E11"/>
    <mergeCell ref="G4:I4"/>
    <mergeCell ref="G9:I9"/>
    <mergeCell ref="G10:I10"/>
    <mergeCell ref="G11:I11"/>
  </mergeCells>
  <phoneticPr fontId="1"/>
  <conditionalFormatting sqref="A1:I36">
    <cfRule type="expression" dxfId="12" priority="1">
      <formula>_xlfn.ISFORMULA(A1)</formula>
    </cfRule>
  </conditionalFormatting>
  <dataValidations count="1">
    <dataValidation imeMode="disabled" allowBlank="1" showInputMessage="1" showErrorMessage="1" sqref="G8 G15:I15 D31:F31" xr:uid="{C3E4DFA9-EBA3-4B56-AF5D-C94C3EF9E11A}"/>
  </dataValidations>
  <pageMargins left="0.78740157480314965" right="0.78740157480314965" top="0.74803149606299213" bottom="0.74803149606299213" header="0.31496062992125984" footer="0.31496062992125984"/>
  <pageSetup paperSize="9" scale="9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2EBD8-884E-4C33-BD39-EC3929CF2360}">
  <sheetPr>
    <tabColor theme="5" tint="0.79998168889431442"/>
    <pageSetUpPr fitToPage="1"/>
  </sheetPr>
  <dimension ref="A1:AZ67"/>
  <sheetViews>
    <sheetView topLeftCell="A19" zoomScale="90" zoomScaleNormal="90" zoomScaleSheetLayoutView="85" workbookViewId="0">
      <selection activeCell="G28" sqref="G28:L31"/>
    </sheetView>
  </sheetViews>
  <sheetFormatPr defaultColWidth="8.125" defaultRowHeight="13.5"/>
  <cols>
    <col min="1" max="1" width="3.375" style="48" customWidth="1"/>
    <col min="2" max="2" width="4.875" style="48" customWidth="1"/>
    <col min="3" max="6" width="3.375" style="48" customWidth="1"/>
    <col min="7" max="8" width="3" style="48" customWidth="1"/>
    <col min="9" max="9" width="1.875" style="48" customWidth="1"/>
    <col min="10" max="11" width="3" style="48" customWidth="1"/>
    <col min="12" max="12" width="8.125" style="48" customWidth="1"/>
    <col min="13" max="13" width="2.625" style="48" customWidth="1"/>
    <col min="14" max="15" width="4.625" style="48" customWidth="1"/>
    <col min="16" max="16" width="2.5" style="48" customWidth="1"/>
    <col min="17" max="17" width="3.375" style="48" customWidth="1"/>
    <col min="18" max="18" width="10.5" style="48" customWidth="1"/>
    <col min="19" max="19" width="3.375" style="48" customWidth="1"/>
    <col min="20" max="20" width="5.875" style="48" customWidth="1"/>
    <col min="21" max="21" width="1.25" style="48" customWidth="1"/>
    <col min="22" max="22" width="3.375" style="48" customWidth="1"/>
    <col min="23" max="23" width="4.25" style="48" customWidth="1"/>
    <col min="24" max="24" width="3.375" style="48" customWidth="1"/>
    <col min="25" max="25" width="6.75" style="48" customWidth="1"/>
    <col min="26" max="26" width="1.25" style="48" customWidth="1"/>
    <col min="27" max="27" width="3.375" style="48" customWidth="1"/>
    <col min="28" max="28" width="4.25" style="48" customWidth="1"/>
    <col min="29" max="29" width="3.375" style="48" customWidth="1"/>
    <col min="30" max="30" width="7.75" style="48" customWidth="1"/>
    <col min="31" max="31" width="3.375" style="48" customWidth="1"/>
    <col min="32" max="32" width="9.5" style="48" customWidth="1"/>
    <col min="33" max="33" width="3.375" style="48" customWidth="1"/>
    <col min="34" max="34" width="9.25" style="48" customWidth="1"/>
    <col min="35" max="35" width="10" style="48" customWidth="1"/>
    <col min="36" max="37" width="3.375" style="48" customWidth="1"/>
    <col min="38" max="38" width="5.625" style="48" customWidth="1"/>
    <col min="39" max="42" width="3.375" style="48" customWidth="1"/>
    <col min="43" max="43" width="4.875" style="48" customWidth="1"/>
    <col min="44" max="44" width="3.375" style="48" customWidth="1"/>
    <col min="45" max="45" width="9.875" style="48" hidden="1" customWidth="1"/>
    <col min="46" max="46" width="8.875" style="48" customWidth="1"/>
    <col min="47" max="48" width="8.375" style="48" customWidth="1"/>
    <col min="49" max="16384" width="8.125" style="48"/>
  </cols>
  <sheetData>
    <row r="1" spans="1:46" ht="9" customHeight="1">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7">
        <f>EDATE(M27,1)</f>
        <v>46142</v>
      </c>
    </row>
    <row r="2" spans="1:46" ht="16.5">
      <c r="A2" s="46"/>
      <c r="B2" s="49" t="s">
        <v>292</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row>
    <row r="3" spans="1:46" ht="20.25" customHeight="1">
      <c r="A3" s="46"/>
      <c r="B3" s="46"/>
      <c r="C3" s="46"/>
      <c r="D3" s="46"/>
      <c r="E3" s="46"/>
      <c r="F3" s="46"/>
      <c r="G3" s="46"/>
      <c r="H3" s="46"/>
      <c r="I3" s="46"/>
      <c r="J3" s="46"/>
      <c r="K3" s="46"/>
      <c r="L3" s="46"/>
      <c r="M3" s="369"/>
      <c r="N3" s="369"/>
      <c r="O3" s="369"/>
      <c r="P3" s="369"/>
      <c r="Q3" s="369"/>
      <c r="R3" s="369"/>
      <c r="S3" s="369"/>
      <c r="T3" s="369"/>
      <c r="U3" s="369"/>
      <c r="V3" s="369"/>
      <c r="W3" s="369"/>
      <c r="X3" s="369"/>
      <c r="Y3" s="369"/>
      <c r="Z3" s="369"/>
      <c r="AA3" s="369"/>
      <c r="AB3" s="369"/>
      <c r="AC3" s="369"/>
      <c r="AD3" s="369"/>
      <c r="AE3" s="369"/>
      <c r="AF3" s="369"/>
      <c r="AG3" s="369"/>
      <c r="AH3" s="369"/>
      <c r="AI3" s="393"/>
      <c r="AJ3" s="393"/>
      <c r="AK3" s="393"/>
      <c r="AL3" s="393"/>
      <c r="AM3" s="393"/>
      <c r="AN3" s="393"/>
      <c r="AO3" s="393"/>
      <c r="AP3" s="393"/>
      <c r="AQ3" s="393"/>
      <c r="AR3" s="46"/>
    </row>
    <row r="4" spans="1:46" ht="7.5" customHeight="1">
      <c r="A4" s="46"/>
      <c r="B4" s="50"/>
      <c r="C4" s="51"/>
      <c r="D4" s="51"/>
      <c r="E4" s="51"/>
      <c r="F4" s="51"/>
      <c r="G4" s="51"/>
      <c r="H4" s="51"/>
      <c r="I4" s="51"/>
      <c r="J4" s="51"/>
      <c r="K4" s="51"/>
      <c r="L4" s="51"/>
      <c r="M4" s="52"/>
      <c r="N4" s="53"/>
      <c r="O4" s="52"/>
      <c r="P4" s="52"/>
      <c r="Q4" s="52"/>
      <c r="R4" s="52"/>
      <c r="S4" s="52"/>
      <c r="T4" s="52"/>
      <c r="U4" s="52"/>
      <c r="V4" s="52"/>
      <c r="W4" s="52"/>
      <c r="X4" s="52"/>
      <c r="Y4" s="52"/>
      <c r="Z4" s="52"/>
      <c r="AA4" s="52"/>
      <c r="AB4" s="52"/>
      <c r="AC4" s="52"/>
      <c r="AD4" s="52"/>
      <c r="AE4" s="52"/>
      <c r="AF4" s="52"/>
      <c r="AG4" s="52"/>
      <c r="AH4" s="52"/>
      <c r="AI4" s="54"/>
      <c r="AJ4" s="54"/>
      <c r="AK4" s="54"/>
      <c r="AL4" s="54"/>
      <c r="AM4" s="54"/>
      <c r="AN4" s="54"/>
      <c r="AO4" s="54"/>
      <c r="AP4" s="54"/>
      <c r="AQ4" s="55"/>
      <c r="AR4" s="46"/>
    </row>
    <row r="5" spans="1:46" ht="22.5" customHeight="1">
      <c r="A5" s="46"/>
      <c r="B5" s="394">
        <v>1</v>
      </c>
      <c r="C5" s="400" t="s">
        <v>235</v>
      </c>
      <c r="D5" s="397" t="s">
        <v>158</v>
      </c>
      <c r="E5" s="397"/>
      <c r="F5" s="397"/>
      <c r="G5" s="397"/>
      <c r="H5" s="397"/>
      <c r="I5" s="397"/>
      <c r="J5" s="397"/>
      <c r="K5" s="397"/>
      <c r="L5" s="397"/>
      <c r="M5" s="56"/>
      <c r="N5" s="57"/>
      <c r="O5" s="174"/>
      <c r="P5" s="58" t="s">
        <v>159</v>
      </c>
      <c r="Q5" s="56"/>
      <c r="R5" s="56"/>
      <c r="S5" s="56"/>
      <c r="T5" s="56"/>
      <c r="U5" s="56"/>
      <c r="V5" s="56"/>
      <c r="W5" s="56"/>
      <c r="X5" s="56"/>
      <c r="Y5" s="56"/>
      <c r="Z5" s="56"/>
      <c r="AA5" s="56"/>
      <c r="AB5" s="56"/>
      <c r="AC5" s="56"/>
      <c r="AD5" s="56"/>
      <c r="AE5" s="56"/>
      <c r="AF5" s="56"/>
      <c r="AG5" s="56"/>
      <c r="AH5" s="56"/>
      <c r="AI5" s="59"/>
      <c r="AJ5" s="59"/>
      <c r="AK5" s="59"/>
      <c r="AL5" s="59"/>
      <c r="AM5" s="59"/>
      <c r="AN5" s="59"/>
      <c r="AO5" s="59"/>
      <c r="AP5" s="59"/>
      <c r="AQ5" s="60"/>
      <c r="AR5" s="46"/>
    </row>
    <row r="6" spans="1:46" ht="22.5" customHeight="1">
      <c r="A6" s="46"/>
      <c r="B6" s="394"/>
      <c r="C6" s="408"/>
      <c r="D6" s="397"/>
      <c r="E6" s="397"/>
      <c r="F6" s="397"/>
      <c r="G6" s="397"/>
      <c r="H6" s="397"/>
      <c r="I6" s="397"/>
      <c r="J6" s="397"/>
      <c r="K6" s="397"/>
      <c r="L6" s="397"/>
      <c r="M6" s="49"/>
      <c r="N6" s="61"/>
      <c r="O6" s="139" t="s">
        <v>235</v>
      </c>
      <c r="P6" s="58" t="s">
        <v>160</v>
      </c>
      <c r="Q6" s="58"/>
      <c r="R6" s="140"/>
      <c r="S6" s="58" t="s">
        <v>161</v>
      </c>
      <c r="T6" s="58"/>
      <c r="U6" s="58"/>
      <c r="V6" s="58"/>
      <c r="W6" s="58"/>
      <c r="X6" s="46"/>
      <c r="Y6" s="46"/>
      <c r="Z6" s="49"/>
      <c r="AA6" s="49"/>
      <c r="AB6" s="49"/>
      <c r="AC6" s="49"/>
      <c r="AD6" s="49"/>
      <c r="AE6" s="49"/>
      <c r="AF6" s="49"/>
      <c r="AG6" s="49"/>
      <c r="AH6" s="49"/>
      <c r="AI6" s="49"/>
      <c r="AJ6" s="49"/>
      <c r="AK6" s="46"/>
      <c r="AL6" s="46"/>
      <c r="AM6" s="46"/>
      <c r="AN6" s="46"/>
      <c r="AO6" s="46"/>
      <c r="AP6" s="46"/>
      <c r="AQ6" s="64"/>
      <c r="AR6" s="46"/>
      <c r="AS6" s="46"/>
      <c r="AT6" s="46"/>
    </row>
    <row r="7" spans="1:46" ht="7.5" customHeight="1">
      <c r="A7" s="46"/>
      <c r="B7" s="65"/>
      <c r="C7" s="66"/>
      <c r="D7" s="67"/>
      <c r="E7" s="67"/>
      <c r="F7" s="67"/>
      <c r="G7" s="67"/>
      <c r="H7" s="67"/>
      <c r="I7" s="67"/>
      <c r="J7" s="67"/>
      <c r="K7" s="67"/>
      <c r="L7" s="67"/>
      <c r="M7" s="66"/>
      <c r="N7" s="65"/>
      <c r="O7" s="68"/>
      <c r="P7" s="68"/>
      <c r="Q7" s="68"/>
      <c r="R7" s="68"/>
      <c r="S7" s="68"/>
      <c r="T7" s="68"/>
      <c r="U7" s="68"/>
      <c r="V7" s="68"/>
      <c r="W7" s="68"/>
      <c r="X7" s="69"/>
      <c r="Y7" s="69"/>
      <c r="Z7" s="66"/>
      <c r="AA7" s="66"/>
      <c r="AB7" s="66"/>
      <c r="AC7" s="66"/>
      <c r="AD7" s="66"/>
      <c r="AE7" s="66"/>
      <c r="AF7" s="66"/>
      <c r="AG7" s="66"/>
      <c r="AH7" s="66"/>
      <c r="AI7" s="66"/>
      <c r="AJ7" s="66"/>
      <c r="AK7" s="69"/>
      <c r="AL7" s="69"/>
      <c r="AM7" s="69"/>
      <c r="AN7" s="69"/>
      <c r="AO7" s="69"/>
      <c r="AP7" s="69"/>
      <c r="AQ7" s="70"/>
      <c r="AR7" s="46"/>
      <c r="AS7" s="46"/>
      <c r="AT7" s="46"/>
    </row>
    <row r="8" spans="1:46" ht="7.5" customHeight="1">
      <c r="A8" s="46"/>
      <c r="B8" s="61"/>
      <c r="C8" s="49"/>
      <c r="D8" s="49"/>
      <c r="E8" s="49"/>
      <c r="F8" s="49"/>
      <c r="G8" s="49"/>
      <c r="H8" s="49"/>
      <c r="I8" s="49"/>
      <c r="J8" s="49"/>
      <c r="K8" s="49"/>
      <c r="L8" s="49"/>
      <c r="M8" s="49"/>
      <c r="N8" s="61"/>
      <c r="O8" s="58"/>
      <c r="P8" s="58"/>
      <c r="Q8" s="58"/>
      <c r="R8" s="58"/>
      <c r="S8" s="58"/>
      <c r="T8" s="58"/>
      <c r="U8" s="58"/>
      <c r="V8" s="58"/>
      <c r="W8" s="58"/>
      <c r="X8" s="58"/>
      <c r="Y8" s="58"/>
      <c r="Z8" s="58"/>
      <c r="AA8" s="58"/>
      <c r="AB8" s="58"/>
      <c r="AC8" s="58"/>
      <c r="AD8" s="58"/>
      <c r="AE8" s="58"/>
      <c r="AF8" s="58"/>
      <c r="AG8" s="58"/>
      <c r="AH8" s="58"/>
      <c r="AI8" s="58"/>
      <c r="AJ8" s="58"/>
      <c r="AK8" s="74"/>
      <c r="AL8" s="74"/>
      <c r="AM8" s="58"/>
      <c r="AN8" s="74"/>
      <c r="AO8" s="74"/>
      <c r="AP8" s="74"/>
      <c r="AQ8" s="60"/>
      <c r="AR8" s="59"/>
      <c r="AS8" s="59"/>
      <c r="AT8" s="46"/>
    </row>
    <row r="9" spans="1:46" ht="10.5" customHeight="1">
      <c r="A9" s="46"/>
      <c r="B9" s="394">
        <v>2</v>
      </c>
      <c r="C9" s="400" t="s">
        <v>143</v>
      </c>
      <c r="D9" s="397" t="s">
        <v>166</v>
      </c>
      <c r="E9" s="397"/>
      <c r="F9" s="397"/>
      <c r="G9" s="397"/>
      <c r="H9" s="397"/>
      <c r="I9" s="397"/>
      <c r="J9" s="397"/>
      <c r="K9" s="397"/>
      <c r="L9" s="397"/>
      <c r="M9" s="49"/>
      <c r="N9" s="61"/>
      <c r="O9" s="71"/>
      <c r="P9" s="71"/>
      <c r="Q9" s="71"/>
      <c r="R9" s="71"/>
      <c r="S9" s="71"/>
      <c r="T9" s="71"/>
      <c r="U9" s="71"/>
      <c r="V9" s="71"/>
      <c r="W9" s="71"/>
      <c r="X9" s="46"/>
      <c r="Y9" s="46"/>
      <c r="Z9" s="49"/>
      <c r="AA9" s="49"/>
      <c r="AB9" s="72"/>
      <c r="AC9" s="409" t="s">
        <v>162</v>
      </c>
      <c r="AD9" s="410" t="s">
        <v>167</v>
      </c>
      <c r="AE9" s="410"/>
      <c r="AF9" s="410"/>
      <c r="AG9" s="410"/>
      <c r="AH9" s="410"/>
      <c r="AI9" s="410"/>
      <c r="AJ9" s="410"/>
      <c r="AK9" s="410"/>
      <c r="AL9" s="410"/>
      <c r="AM9" s="411" t="s">
        <v>163</v>
      </c>
      <c r="AN9" s="46"/>
      <c r="AO9" s="46"/>
      <c r="AP9" s="46"/>
      <c r="AQ9" s="64"/>
      <c r="AR9" s="46"/>
      <c r="AS9" s="46"/>
      <c r="AT9" s="46"/>
    </row>
    <row r="10" spans="1:46" ht="19.5" customHeight="1">
      <c r="A10" s="46"/>
      <c r="B10" s="394"/>
      <c r="C10" s="401"/>
      <c r="D10" s="397"/>
      <c r="E10" s="397"/>
      <c r="F10" s="397"/>
      <c r="G10" s="397"/>
      <c r="H10" s="397"/>
      <c r="I10" s="397"/>
      <c r="J10" s="397"/>
      <c r="K10" s="397"/>
      <c r="L10" s="397"/>
      <c r="M10" s="49"/>
      <c r="N10" s="61"/>
      <c r="O10" s="73" t="s">
        <v>164</v>
      </c>
      <c r="P10" s="412"/>
      <c r="Q10" s="412"/>
      <c r="R10" s="58" t="s">
        <v>168</v>
      </c>
      <c r="S10" s="71"/>
      <c r="T10" s="71"/>
      <c r="U10" s="71"/>
      <c r="V10" s="71"/>
      <c r="W10" s="71"/>
      <c r="X10" s="46"/>
      <c r="Y10" s="46"/>
      <c r="Z10" s="49"/>
      <c r="AA10" s="49"/>
      <c r="AB10" s="72"/>
      <c r="AC10" s="409"/>
      <c r="AD10" s="410"/>
      <c r="AE10" s="410"/>
      <c r="AF10" s="410"/>
      <c r="AG10" s="410"/>
      <c r="AH10" s="410"/>
      <c r="AI10" s="410"/>
      <c r="AJ10" s="410"/>
      <c r="AK10" s="410"/>
      <c r="AL10" s="410"/>
      <c r="AM10" s="411"/>
      <c r="AN10" s="58" t="s">
        <v>165</v>
      </c>
      <c r="AO10" s="46"/>
      <c r="AP10" s="46"/>
      <c r="AQ10" s="64"/>
      <c r="AR10" s="46"/>
      <c r="AS10" s="46"/>
      <c r="AT10" s="46"/>
    </row>
    <row r="11" spans="1:46" ht="16.899999999999999" customHeight="1">
      <c r="A11" s="46"/>
      <c r="B11" s="394"/>
      <c r="C11" s="408"/>
      <c r="D11" s="397"/>
      <c r="E11" s="397"/>
      <c r="F11" s="397"/>
      <c r="G11" s="397"/>
      <c r="H11" s="397"/>
      <c r="I11" s="397"/>
      <c r="J11" s="397"/>
      <c r="K11" s="397"/>
      <c r="L11" s="397"/>
      <c r="M11" s="49"/>
      <c r="N11" s="61"/>
      <c r="O11" s="58"/>
      <c r="P11" s="369"/>
      <c r="Q11" s="369"/>
      <c r="R11" s="58"/>
      <c r="S11" s="58"/>
      <c r="T11" s="58"/>
      <c r="U11" s="58"/>
      <c r="V11" s="58"/>
      <c r="W11" s="58"/>
      <c r="X11" s="58"/>
      <c r="Y11" s="58"/>
      <c r="Z11" s="58"/>
      <c r="AA11" s="58"/>
      <c r="AB11" s="72"/>
      <c r="AC11" s="409"/>
      <c r="AD11" s="410"/>
      <c r="AE11" s="410"/>
      <c r="AF11" s="410"/>
      <c r="AG11" s="410"/>
      <c r="AH11" s="410"/>
      <c r="AI11" s="410"/>
      <c r="AJ11" s="410"/>
      <c r="AK11" s="410"/>
      <c r="AL11" s="410"/>
      <c r="AM11" s="411"/>
      <c r="AN11" s="74"/>
      <c r="AO11" s="74"/>
      <c r="AP11" s="74"/>
      <c r="AQ11" s="60"/>
      <c r="AR11" s="59"/>
      <c r="AS11" s="59"/>
      <c r="AT11" s="46"/>
    </row>
    <row r="12" spans="1:46" ht="7.5" customHeight="1">
      <c r="A12" s="46"/>
      <c r="B12" s="78"/>
      <c r="C12" s="69"/>
      <c r="D12" s="69"/>
      <c r="E12" s="69"/>
      <c r="F12" s="69"/>
      <c r="G12" s="69"/>
      <c r="H12" s="69"/>
      <c r="I12" s="69"/>
      <c r="J12" s="69"/>
      <c r="K12" s="69"/>
      <c r="L12" s="69"/>
      <c r="M12" s="67"/>
      <c r="N12" s="79"/>
      <c r="O12" s="67"/>
      <c r="P12" s="67"/>
      <c r="Q12" s="67"/>
      <c r="R12" s="67"/>
      <c r="S12" s="67"/>
      <c r="T12" s="67"/>
      <c r="U12" s="67"/>
      <c r="V12" s="67"/>
      <c r="W12" s="67"/>
      <c r="X12" s="67"/>
      <c r="Y12" s="67"/>
      <c r="Z12" s="67"/>
      <c r="AA12" s="67"/>
      <c r="AB12" s="67"/>
      <c r="AC12" s="67"/>
      <c r="AD12" s="67"/>
      <c r="AE12" s="67"/>
      <c r="AF12" s="67"/>
      <c r="AG12" s="67"/>
      <c r="AH12" s="67"/>
      <c r="AI12" s="80"/>
      <c r="AJ12" s="80"/>
      <c r="AK12" s="80"/>
      <c r="AL12" s="80"/>
      <c r="AM12" s="80"/>
      <c r="AN12" s="80"/>
      <c r="AO12" s="80"/>
      <c r="AP12" s="80"/>
      <c r="AQ12" s="77"/>
      <c r="AR12" s="46"/>
    </row>
    <row r="13" spans="1:46" ht="20.25" customHeight="1">
      <c r="A13" s="46"/>
      <c r="B13" s="46" t="s">
        <v>169</v>
      </c>
      <c r="C13" s="46"/>
      <c r="D13" s="46"/>
      <c r="E13" s="46"/>
      <c r="F13" s="46"/>
      <c r="G13" s="46"/>
      <c r="H13" s="46"/>
      <c r="I13" s="46"/>
      <c r="J13" s="46"/>
      <c r="K13" s="46"/>
      <c r="L13" s="46"/>
      <c r="M13" s="81"/>
      <c r="N13" s="56"/>
      <c r="O13" s="56"/>
      <c r="P13" s="56"/>
      <c r="Q13" s="56"/>
      <c r="R13" s="56"/>
      <c r="S13" s="56"/>
      <c r="T13" s="56"/>
      <c r="U13" s="56"/>
      <c r="V13" s="56"/>
      <c r="W13" s="56"/>
      <c r="X13" s="56"/>
      <c r="Y13" s="56"/>
      <c r="Z13" s="56"/>
      <c r="AA13" s="56"/>
      <c r="AB13" s="56"/>
      <c r="AC13" s="56"/>
      <c r="AD13" s="56"/>
      <c r="AE13" s="56"/>
      <c r="AF13" s="56"/>
      <c r="AG13" s="56"/>
      <c r="AH13" s="56"/>
      <c r="AI13" s="59"/>
      <c r="AJ13" s="59"/>
      <c r="AK13" s="59"/>
      <c r="AL13" s="59"/>
      <c r="AM13" s="59"/>
      <c r="AN13" s="59"/>
      <c r="AO13" s="59"/>
      <c r="AP13" s="59"/>
      <c r="AQ13" s="59"/>
      <c r="AR13" s="46"/>
    </row>
    <row r="14" spans="1:46" ht="35.25" customHeight="1">
      <c r="A14" s="46"/>
      <c r="B14" s="46"/>
      <c r="C14" s="46"/>
      <c r="D14" s="46"/>
      <c r="E14" s="46"/>
      <c r="F14" s="46"/>
      <c r="G14" s="46"/>
      <c r="H14" s="46"/>
      <c r="I14" s="46"/>
      <c r="J14" s="46"/>
      <c r="K14" s="46"/>
      <c r="L14" s="46"/>
      <c r="M14" s="56"/>
      <c r="N14" s="56"/>
      <c r="O14" s="56"/>
      <c r="P14" s="56"/>
      <c r="Q14" s="56"/>
      <c r="R14" s="56"/>
      <c r="S14" s="56"/>
      <c r="T14" s="56"/>
      <c r="U14" s="56"/>
      <c r="V14" s="56"/>
      <c r="W14" s="56"/>
      <c r="X14" s="56"/>
      <c r="Y14" s="56"/>
      <c r="Z14" s="56"/>
      <c r="AA14" s="56"/>
      <c r="AB14" s="56"/>
      <c r="AC14" s="56"/>
      <c r="AD14" s="56"/>
      <c r="AE14" s="56"/>
      <c r="AF14" s="56"/>
      <c r="AG14" s="56"/>
      <c r="AH14" s="56"/>
      <c r="AI14" s="59"/>
      <c r="AJ14" s="59"/>
      <c r="AK14" s="59"/>
      <c r="AL14" s="59"/>
      <c r="AM14" s="59"/>
      <c r="AN14" s="59"/>
      <c r="AO14" s="59"/>
      <c r="AP14" s="59"/>
      <c r="AQ14" s="59"/>
      <c r="AR14" s="46"/>
    </row>
    <row r="15" spans="1:46" ht="15" customHeight="1">
      <c r="A15" s="46"/>
      <c r="B15" s="46" t="s">
        <v>170</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189"/>
      <c r="AJ15" s="46"/>
      <c r="AK15" s="46"/>
      <c r="AL15" s="46"/>
      <c r="AM15" s="46"/>
      <c r="AN15" s="46"/>
      <c r="AO15" s="46"/>
      <c r="AP15" s="46"/>
      <c r="AQ15" s="46"/>
      <c r="AR15" s="46"/>
    </row>
    <row r="16" spans="1:46" ht="22.5" customHeight="1">
      <c r="A16" s="46"/>
      <c r="B16" s="370" t="s">
        <v>171</v>
      </c>
      <c r="C16" s="371"/>
      <c r="D16" s="371"/>
      <c r="E16" s="371"/>
      <c r="F16" s="371"/>
      <c r="G16" s="371"/>
      <c r="H16" s="372"/>
      <c r="I16" s="373" t="s">
        <v>268</v>
      </c>
      <c r="J16" s="373"/>
      <c r="K16" s="373"/>
      <c r="L16" s="373"/>
      <c r="M16" s="373"/>
      <c r="N16" s="373"/>
      <c r="O16" s="373"/>
      <c r="P16" s="373"/>
      <c r="Q16" s="373"/>
      <c r="R16" s="373"/>
      <c r="S16" s="373"/>
      <c r="T16" s="373"/>
      <c r="U16" s="370" t="s">
        <v>269</v>
      </c>
      <c r="V16" s="371"/>
      <c r="W16" s="371"/>
      <c r="X16" s="371"/>
      <c r="Y16" s="371"/>
      <c r="Z16" s="371"/>
      <c r="AA16" s="371"/>
      <c r="AB16" s="371"/>
      <c r="AC16" s="371"/>
      <c r="AD16" s="371"/>
      <c r="AE16" s="371"/>
      <c r="AF16" s="371"/>
      <c r="AG16" s="371"/>
      <c r="AH16" s="371"/>
      <c r="AI16" s="371"/>
      <c r="AJ16" s="371"/>
      <c r="AK16" s="371"/>
      <c r="AL16" s="371"/>
      <c r="AM16" s="371"/>
      <c r="AN16" s="371"/>
      <c r="AO16" s="371"/>
      <c r="AP16" s="371"/>
      <c r="AQ16" s="372"/>
      <c r="AR16" s="46"/>
      <c r="AS16" s="47"/>
    </row>
    <row r="17" spans="1:52" ht="30" customHeight="1">
      <c r="A17" s="46"/>
      <c r="B17" s="374"/>
      <c r="C17" s="375"/>
      <c r="D17" s="375"/>
      <c r="E17" s="375"/>
      <c r="F17" s="375"/>
      <c r="G17" s="375"/>
      <c r="H17" s="376"/>
      <c r="I17" s="383" t="s">
        <v>172</v>
      </c>
      <c r="J17" s="383"/>
      <c r="K17" s="383"/>
      <c r="L17" s="383"/>
      <c r="M17" s="384"/>
      <c r="N17" s="384"/>
      <c r="O17" s="384"/>
      <c r="P17" s="384"/>
      <c r="Q17" s="384"/>
      <c r="R17" s="384"/>
      <c r="S17" s="384"/>
      <c r="T17" s="384"/>
      <c r="U17" s="385" t="s">
        <v>173</v>
      </c>
      <c r="V17" s="386"/>
      <c r="W17" s="386"/>
      <c r="X17" s="389"/>
      <c r="Y17" s="389"/>
      <c r="Z17" s="389"/>
      <c r="AA17" s="389"/>
      <c r="AB17" s="389"/>
      <c r="AC17" s="389"/>
      <c r="AD17" s="389"/>
      <c r="AE17" s="389"/>
      <c r="AF17" s="389"/>
      <c r="AG17" s="389"/>
      <c r="AH17" s="389"/>
      <c r="AI17" s="389"/>
      <c r="AJ17" s="389"/>
      <c r="AK17" s="389"/>
      <c r="AL17" s="389"/>
      <c r="AM17" s="389"/>
      <c r="AN17" s="389"/>
      <c r="AO17" s="389"/>
      <c r="AP17" s="389"/>
      <c r="AQ17" s="390"/>
      <c r="AR17" s="46"/>
    </row>
    <row r="18" spans="1:52" ht="30" customHeight="1">
      <c r="A18" s="46"/>
      <c r="B18" s="377"/>
      <c r="C18" s="378"/>
      <c r="D18" s="378"/>
      <c r="E18" s="378"/>
      <c r="F18" s="378"/>
      <c r="G18" s="378"/>
      <c r="H18" s="379"/>
      <c r="I18" s="355" t="s">
        <v>174</v>
      </c>
      <c r="J18" s="355"/>
      <c r="K18" s="355"/>
      <c r="L18" s="355"/>
      <c r="M18" s="353"/>
      <c r="N18" s="353"/>
      <c r="O18" s="353"/>
      <c r="P18" s="353"/>
      <c r="Q18" s="353"/>
      <c r="R18" s="354"/>
      <c r="S18" s="354"/>
      <c r="T18" s="354"/>
      <c r="U18" s="387"/>
      <c r="V18" s="388"/>
      <c r="W18" s="388"/>
      <c r="X18" s="391"/>
      <c r="Y18" s="391"/>
      <c r="Z18" s="391"/>
      <c r="AA18" s="391"/>
      <c r="AB18" s="391"/>
      <c r="AC18" s="391"/>
      <c r="AD18" s="391"/>
      <c r="AE18" s="391"/>
      <c r="AF18" s="391"/>
      <c r="AG18" s="391"/>
      <c r="AH18" s="391"/>
      <c r="AI18" s="391"/>
      <c r="AJ18" s="391"/>
      <c r="AK18" s="391"/>
      <c r="AL18" s="391"/>
      <c r="AM18" s="391"/>
      <c r="AN18" s="391"/>
      <c r="AO18" s="391"/>
      <c r="AP18" s="391"/>
      <c r="AQ18" s="392"/>
      <c r="AR18" s="46"/>
    </row>
    <row r="19" spans="1:52" ht="30" customHeight="1">
      <c r="A19" s="46"/>
      <c r="B19" s="377"/>
      <c r="C19" s="378"/>
      <c r="D19" s="378"/>
      <c r="E19" s="378"/>
      <c r="F19" s="378"/>
      <c r="G19" s="378"/>
      <c r="H19" s="379"/>
      <c r="I19" s="355" t="s">
        <v>175</v>
      </c>
      <c r="J19" s="355"/>
      <c r="K19" s="355"/>
      <c r="L19" s="355"/>
      <c r="M19" s="353"/>
      <c r="N19" s="353"/>
      <c r="O19" s="353"/>
      <c r="P19" s="353"/>
      <c r="Q19" s="353"/>
      <c r="R19" s="144" t="s">
        <v>270</v>
      </c>
      <c r="S19" s="356" t="s">
        <v>143</v>
      </c>
      <c r="T19" s="357"/>
      <c r="U19" s="358" t="s">
        <v>176</v>
      </c>
      <c r="V19" s="359"/>
      <c r="W19" s="359"/>
      <c r="X19" s="362"/>
      <c r="Y19" s="362"/>
      <c r="Z19" s="362"/>
      <c r="AA19" s="362"/>
      <c r="AB19" s="362"/>
      <c r="AC19" s="362"/>
      <c r="AD19" s="362"/>
      <c r="AE19" s="362"/>
      <c r="AF19" s="362"/>
      <c r="AG19" s="362"/>
      <c r="AH19" s="362"/>
      <c r="AI19" s="362"/>
      <c r="AJ19" s="362"/>
      <c r="AK19" s="362"/>
      <c r="AL19" s="362"/>
      <c r="AM19" s="362"/>
      <c r="AN19" s="362"/>
      <c r="AO19" s="362"/>
      <c r="AP19" s="362"/>
      <c r="AQ19" s="363"/>
      <c r="AR19" s="46"/>
    </row>
    <row r="20" spans="1:52" ht="30" customHeight="1">
      <c r="A20" s="46"/>
      <c r="B20" s="380"/>
      <c r="C20" s="381"/>
      <c r="D20" s="381"/>
      <c r="E20" s="381"/>
      <c r="F20" s="381"/>
      <c r="G20" s="381"/>
      <c r="H20" s="382"/>
      <c r="I20" s="141" t="s">
        <v>271</v>
      </c>
      <c r="J20" s="142"/>
      <c r="K20" s="142"/>
      <c r="L20" s="143"/>
      <c r="M20" s="366"/>
      <c r="N20" s="367"/>
      <c r="O20" s="367"/>
      <c r="P20" s="367"/>
      <c r="Q20" s="367"/>
      <c r="R20" s="367"/>
      <c r="S20" s="367"/>
      <c r="T20" s="368"/>
      <c r="U20" s="360"/>
      <c r="V20" s="361"/>
      <c r="W20" s="361"/>
      <c r="X20" s="364"/>
      <c r="Y20" s="364"/>
      <c r="Z20" s="364"/>
      <c r="AA20" s="364"/>
      <c r="AB20" s="364"/>
      <c r="AC20" s="364"/>
      <c r="AD20" s="364"/>
      <c r="AE20" s="364"/>
      <c r="AF20" s="364"/>
      <c r="AG20" s="364"/>
      <c r="AH20" s="364"/>
      <c r="AI20" s="364"/>
      <c r="AJ20" s="364"/>
      <c r="AK20" s="364"/>
      <c r="AL20" s="364"/>
      <c r="AM20" s="364"/>
      <c r="AN20" s="364"/>
      <c r="AO20" s="364"/>
      <c r="AP20" s="364"/>
      <c r="AQ20" s="365"/>
      <c r="AR20" s="46"/>
    </row>
    <row r="21" spans="1:52" ht="15" customHeight="1">
      <c r="A21" s="46"/>
      <c r="B21" s="86" t="s">
        <v>177</v>
      </c>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row>
    <row r="22" spans="1:52" ht="15" customHeight="1">
      <c r="A22" s="46"/>
      <c r="B22" s="86" t="s">
        <v>178</v>
      </c>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row>
    <row r="23" spans="1:52" ht="15" customHeight="1">
      <c r="A23" s="46"/>
      <c r="B23" s="86" t="s">
        <v>179</v>
      </c>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row>
    <row r="24" spans="1:52" ht="15" customHeight="1">
      <c r="A24" s="46"/>
      <c r="B24" s="86" t="s">
        <v>180</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row>
    <row r="25" spans="1:52" ht="15" customHeight="1">
      <c r="A25" s="46"/>
      <c r="B25" s="86" t="s">
        <v>181</v>
      </c>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row>
    <row r="26" spans="1:52" ht="9" customHeight="1">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row>
    <row r="27" spans="1:52" ht="15" customHeight="1">
      <c r="A27" s="46"/>
      <c r="B27" s="46" t="s">
        <v>182</v>
      </c>
      <c r="C27" s="46"/>
      <c r="D27" s="46"/>
      <c r="E27" s="87" t="s">
        <v>183</v>
      </c>
      <c r="F27" s="346">
        <v>45748</v>
      </c>
      <c r="G27" s="346"/>
      <c r="H27" s="346"/>
      <c r="I27" s="346"/>
      <c r="J27" s="346"/>
      <c r="K27" s="346"/>
      <c r="L27" s="88" t="s">
        <v>184</v>
      </c>
      <c r="M27" s="346">
        <v>46112</v>
      </c>
      <c r="N27" s="346"/>
      <c r="O27" s="346"/>
      <c r="P27" s="346"/>
      <c r="Q27" s="346"/>
      <c r="R27" s="89" t="s">
        <v>185</v>
      </c>
      <c r="S27" s="89"/>
      <c r="T27" s="89"/>
      <c r="U27" s="89"/>
      <c r="V27" s="89"/>
      <c r="W27" s="46"/>
      <c r="X27" s="46"/>
      <c r="Y27" s="46"/>
      <c r="Z27" s="46"/>
      <c r="AA27" s="46"/>
      <c r="AB27" s="46"/>
      <c r="AC27" s="46"/>
      <c r="AD27" s="46"/>
      <c r="AE27" s="46"/>
      <c r="AF27" s="46"/>
      <c r="AG27" s="46"/>
      <c r="AH27" s="46"/>
      <c r="AI27" s="46"/>
      <c r="AJ27" s="46"/>
      <c r="AK27" s="46"/>
      <c r="AL27" s="46"/>
      <c r="AM27" s="46"/>
      <c r="AN27" s="46"/>
      <c r="AO27" s="46"/>
      <c r="AP27" s="46"/>
      <c r="AQ27" s="46"/>
      <c r="AR27" s="46"/>
    </row>
    <row r="28" spans="1:52" ht="15" customHeight="1">
      <c r="A28" s="46"/>
      <c r="B28" s="292" t="s">
        <v>186</v>
      </c>
      <c r="C28" s="347" t="s">
        <v>353</v>
      </c>
      <c r="D28" s="240"/>
      <c r="E28" s="240"/>
      <c r="F28" s="230"/>
      <c r="G28" s="347" t="s">
        <v>187</v>
      </c>
      <c r="H28" s="348"/>
      <c r="I28" s="348"/>
      <c r="J28" s="348"/>
      <c r="K28" s="348"/>
      <c r="L28" s="349"/>
      <c r="M28" s="347" t="s">
        <v>272</v>
      </c>
      <c r="N28" s="240"/>
      <c r="O28" s="240"/>
      <c r="P28" s="230"/>
      <c r="Q28" s="239" t="s">
        <v>188</v>
      </c>
      <c r="R28" s="240"/>
      <c r="S28" s="240"/>
      <c r="T28" s="230"/>
      <c r="U28" s="320" t="s">
        <v>189</v>
      </c>
      <c r="V28" s="321"/>
      <c r="W28" s="321"/>
      <c r="X28" s="321"/>
      <c r="Y28" s="321"/>
      <c r="Z28" s="321"/>
      <c r="AA28" s="321"/>
      <c r="AB28" s="321"/>
      <c r="AC28" s="321"/>
      <c r="AD28" s="322"/>
      <c r="AE28" s="239" t="s">
        <v>190</v>
      </c>
      <c r="AF28" s="240"/>
      <c r="AG28" s="240"/>
      <c r="AH28" s="240"/>
      <c r="AI28" s="240"/>
      <c r="AJ28" s="51"/>
      <c r="AK28" s="51"/>
      <c r="AL28" s="51"/>
      <c r="AM28" s="90"/>
      <c r="AN28" s="325" t="s">
        <v>191</v>
      </c>
      <c r="AO28" s="326"/>
      <c r="AP28" s="326"/>
      <c r="AQ28" s="327"/>
      <c r="AR28" s="46"/>
      <c r="AT28" s="91"/>
    </row>
    <row r="29" spans="1:52" ht="15" customHeight="1">
      <c r="A29" s="46"/>
      <c r="B29" s="293"/>
      <c r="C29" s="323"/>
      <c r="D29" s="324"/>
      <c r="E29" s="324"/>
      <c r="F29" s="286"/>
      <c r="G29" s="334"/>
      <c r="H29" s="335"/>
      <c r="I29" s="335"/>
      <c r="J29" s="335"/>
      <c r="K29" s="335"/>
      <c r="L29" s="336"/>
      <c r="M29" s="334"/>
      <c r="N29" s="324"/>
      <c r="O29" s="324"/>
      <c r="P29" s="286"/>
      <c r="Q29" s="350"/>
      <c r="R29" s="351"/>
      <c r="S29" s="351"/>
      <c r="T29" s="352"/>
      <c r="U29" s="92"/>
      <c r="V29" s="93"/>
      <c r="W29" s="94" t="str">
        <f>IF($C$5="✔","☑","")</f>
        <v>☑</v>
      </c>
      <c r="X29" s="93"/>
      <c r="Y29" s="94" t="e">
        <f>IF(#REF!="✔","☑","")</f>
        <v>#REF!</v>
      </c>
      <c r="Z29" s="93"/>
      <c r="AA29" s="93"/>
      <c r="AB29" s="94" t="str">
        <f>IF($C$9="✔","☑","")</f>
        <v/>
      </c>
      <c r="AC29" s="93"/>
      <c r="AD29" s="95"/>
      <c r="AE29" s="323"/>
      <c r="AF29" s="324"/>
      <c r="AG29" s="324"/>
      <c r="AH29" s="324"/>
      <c r="AI29" s="324"/>
      <c r="AJ29" s="46"/>
      <c r="AK29" s="46"/>
      <c r="AL29" s="46"/>
      <c r="AM29" s="64"/>
      <c r="AN29" s="328"/>
      <c r="AO29" s="329"/>
      <c r="AP29" s="329"/>
      <c r="AQ29" s="330"/>
      <c r="AR29" s="46"/>
      <c r="AT29" s="91"/>
    </row>
    <row r="30" spans="1:52" ht="15" customHeight="1">
      <c r="A30" s="46"/>
      <c r="B30" s="293"/>
      <c r="C30" s="323"/>
      <c r="D30" s="324"/>
      <c r="E30" s="324"/>
      <c r="F30" s="286"/>
      <c r="G30" s="334"/>
      <c r="H30" s="335"/>
      <c r="I30" s="335"/>
      <c r="J30" s="335"/>
      <c r="K30" s="335"/>
      <c r="L30" s="336"/>
      <c r="M30" s="323"/>
      <c r="N30" s="324"/>
      <c r="O30" s="324"/>
      <c r="P30" s="286"/>
      <c r="Q30" s="331" t="s">
        <v>192</v>
      </c>
      <c r="R30" s="332"/>
      <c r="S30" s="332"/>
      <c r="T30" s="333"/>
      <c r="U30" s="334" t="s">
        <v>193</v>
      </c>
      <c r="V30" s="335"/>
      <c r="W30" s="335"/>
      <c r="X30" s="335"/>
      <c r="Y30" s="336"/>
      <c r="Z30" s="340" t="s">
        <v>300</v>
      </c>
      <c r="AA30" s="341"/>
      <c r="AB30" s="341"/>
      <c r="AC30" s="341"/>
      <c r="AD30" s="342"/>
      <c r="AE30" s="323"/>
      <c r="AF30" s="324"/>
      <c r="AG30" s="324"/>
      <c r="AH30" s="324"/>
      <c r="AI30" s="324"/>
      <c r="AJ30" s="239" t="s">
        <v>274</v>
      </c>
      <c r="AK30" s="240"/>
      <c r="AL30" s="240"/>
      <c r="AM30" s="230"/>
      <c r="AN30" s="334" t="s">
        <v>194</v>
      </c>
      <c r="AO30" s="335"/>
      <c r="AP30" s="335"/>
      <c r="AQ30" s="336"/>
      <c r="AR30" s="46"/>
      <c r="AT30" s="91"/>
      <c r="AU30" s="313" t="s">
        <v>195</v>
      </c>
      <c r="AV30" s="313"/>
      <c r="AW30" s="313"/>
      <c r="AX30" s="313"/>
      <c r="AY30" s="313"/>
      <c r="AZ30" s="313"/>
    </row>
    <row r="31" spans="1:52" ht="15" customHeight="1">
      <c r="A31" s="46"/>
      <c r="B31" s="319"/>
      <c r="C31" s="241"/>
      <c r="D31" s="242"/>
      <c r="E31" s="242"/>
      <c r="F31" s="231"/>
      <c r="G31" s="337"/>
      <c r="H31" s="338"/>
      <c r="I31" s="338"/>
      <c r="J31" s="338"/>
      <c r="K31" s="338"/>
      <c r="L31" s="339"/>
      <c r="M31" s="241"/>
      <c r="N31" s="242"/>
      <c r="O31" s="242"/>
      <c r="P31" s="231"/>
      <c r="Q31" s="241"/>
      <c r="R31" s="242"/>
      <c r="S31" s="242"/>
      <c r="T31" s="231"/>
      <c r="U31" s="337"/>
      <c r="V31" s="338"/>
      <c r="W31" s="338"/>
      <c r="X31" s="338"/>
      <c r="Y31" s="339"/>
      <c r="Z31" s="343"/>
      <c r="AA31" s="344"/>
      <c r="AB31" s="344"/>
      <c r="AC31" s="344"/>
      <c r="AD31" s="345"/>
      <c r="AE31" s="241"/>
      <c r="AF31" s="242"/>
      <c r="AG31" s="242"/>
      <c r="AH31" s="242"/>
      <c r="AI31" s="242"/>
      <c r="AJ31" s="241"/>
      <c r="AK31" s="242"/>
      <c r="AL31" s="242"/>
      <c r="AM31" s="231"/>
      <c r="AN31" s="337"/>
      <c r="AO31" s="338"/>
      <c r="AP31" s="338"/>
      <c r="AQ31" s="339"/>
      <c r="AR31" s="46"/>
      <c r="AT31" s="91"/>
      <c r="AU31" s="313"/>
      <c r="AV31" s="313"/>
      <c r="AW31" s="313"/>
      <c r="AX31" s="313"/>
      <c r="AY31" s="313"/>
      <c r="AZ31" s="313"/>
    </row>
    <row r="32" spans="1:52" ht="15.75" customHeight="1">
      <c r="A32" s="46"/>
      <c r="B32" s="292">
        <v>1</v>
      </c>
      <c r="C32" s="294"/>
      <c r="D32" s="295"/>
      <c r="E32" s="295"/>
      <c r="F32" s="296"/>
      <c r="G32" s="300" t="s">
        <v>196</v>
      </c>
      <c r="H32" s="301"/>
      <c r="I32" s="301"/>
      <c r="J32" s="301"/>
      <c r="K32" s="301"/>
      <c r="L32" s="302"/>
      <c r="M32" s="50"/>
      <c r="N32" s="51"/>
      <c r="O32" s="51"/>
      <c r="P32" s="51"/>
      <c r="Q32" s="272"/>
      <c r="R32" s="273"/>
      <c r="S32" s="273"/>
      <c r="T32" s="274"/>
      <c r="U32" s="281"/>
      <c r="V32" s="282"/>
      <c r="W32" s="282"/>
      <c r="X32" s="282"/>
      <c r="Y32" s="283"/>
      <c r="Z32" s="50"/>
      <c r="AA32" s="51"/>
      <c r="AB32" s="51"/>
      <c r="AC32" s="51"/>
      <c r="AD32" s="96" t="s">
        <v>197</v>
      </c>
      <c r="AE32" s="97" t="s">
        <v>198</v>
      </c>
      <c r="AF32" s="51"/>
      <c r="AG32" s="51"/>
      <c r="AH32" s="51"/>
      <c r="AI32" s="90"/>
      <c r="AJ32" s="314">
        <f>MIN(AF33,AF35,AF38)</f>
        <v>0</v>
      </c>
      <c r="AK32" s="315"/>
      <c r="AL32" s="315"/>
      <c r="AM32" s="230" t="s">
        <v>9</v>
      </c>
      <c r="AN32" s="287"/>
      <c r="AO32" s="288"/>
      <c r="AP32" s="288"/>
      <c r="AQ32" s="289"/>
      <c r="AR32" s="46"/>
    </row>
    <row r="33" spans="1:49" ht="15.75" customHeight="1">
      <c r="A33" s="46"/>
      <c r="B33" s="293"/>
      <c r="C33" s="297"/>
      <c r="D33" s="298"/>
      <c r="E33" s="298"/>
      <c r="F33" s="299"/>
      <c r="G33" s="236"/>
      <c r="H33" s="237"/>
      <c r="I33" s="237"/>
      <c r="J33" s="237"/>
      <c r="K33" s="237"/>
      <c r="L33" s="238"/>
      <c r="M33" s="98" t="s">
        <v>199</v>
      </c>
      <c r="N33" s="46">
        <v>12</v>
      </c>
      <c r="O33" s="46" t="s">
        <v>200</v>
      </c>
      <c r="P33" s="99" t="s">
        <v>27</v>
      </c>
      <c r="Q33" s="275"/>
      <c r="R33" s="276"/>
      <c r="S33" s="276"/>
      <c r="T33" s="277"/>
      <c r="U33" s="100"/>
      <c r="V33" s="290">
        <f>V34*W35</f>
        <v>0</v>
      </c>
      <c r="W33" s="290"/>
      <c r="X33" s="290"/>
      <c r="Y33" s="64" t="s">
        <v>9</v>
      </c>
      <c r="Z33" s="98"/>
      <c r="AA33" s="285">
        <f>AA34*AB35</f>
        <v>0</v>
      </c>
      <c r="AB33" s="285"/>
      <c r="AC33" s="285"/>
      <c r="AD33" s="64" t="s">
        <v>9</v>
      </c>
      <c r="AE33" s="98"/>
      <c r="AF33" s="271">
        <f>IF(V33=0,0,ROUNDDOWN((V33-10000)/2,0))</f>
        <v>0</v>
      </c>
      <c r="AG33" s="271"/>
      <c r="AH33" s="271"/>
      <c r="AI33" s="64" t="s">
        <v>9</v>
      </c>
      <c r="AJ33" s="316"/>
      <c r="AK33" s="271"/>
      <c r="AL33" s="271"/>
      <c r="AM33" s="286"/>
      <c r="AN33" s="247"/>
      <c r="AO33" s="248"/>
      <c r="AP33" s="248"/>
      <c r="AQ33" s="249"/>
      <c r="AR33" s="46"/>
      <c r="AS33" s="48">
        <f>YEAR($AS$1)*12+MONTH($AS$1)-YEAR(G33)*12-MONTH(G33)
-IF(DAY(G33+1)=1,IF(DAY($AS$1+1)&gt;1,1),IF(AND(DAY($AS$1+1)&gt;1,
 DAY($AS$1)&lt;DAY(G33)),1))</f>
        <v>1515</v>
      </c>
      <c r="AU33" s="91" t="s">
        <v>201</v>
      </c>
      <c r="AV33" s="101">
        <f>MIN(N33,N34,N38,N39)</f>
        <v>12</v>
      </c>
      <c r="AW33" s="48" t="s">
        <v>202</v>
      </c>
    </row>
    <row r="34" spans="1:49" ht="15.75" customHeight="1">
      <c r="A34" s="46"/>
      <c r="B34" s="293"/>
      <c r="C34" s="297"/>
      <c r="D34" s="298"/>
      <c r="E34" s="298"/>
      <c r="F34" s="299"/>
      <c r="G34" s="102"/>
      <c r="H34" s="103"/>
      <c r="I34" s="103"/>
      <c r="J34" s="103"/>
      <c r="K34" s="103"/>
      <c r="L34" s="104"/>
      <c r="M34" s="105" t="str">
        <f>IF(G33="","",IF($S$19="✔","（翌月払いのため",""))</f>
        <v/>
      </c>
      <c r="N34" s="106" t="str">
        <f>IF(G33="","",IF($S$19="✔",N33-1,""))</f>
        <v/>
      </c>
      <c r="O34" s="105" t="str">
        <f>IF(G33="","",IF($S$19="✔","ヶ月）",""))</f>
        <v/>
      </c>
      <c r="P34" s="107"/>
      <c r="Q34" s="278"/>
      <c r="R34" s="279"/>
      <c r="S34" s="279"/>
      <c r="T34" s="280"/>
      <c r="U34" s="108" t="s">
        <v>199</v>
      </c>
      <c r="V34" s="291"/>
      <c r="W34" s="291"/>
      <c r="X34" s="269" t="s">
        <v>203</v>
      </c>
      <c r="Y34" s="270"/>
      <c r="Z34" s="98" t="s">
        <v>183</v>
      </c>
      <c r="AA34" s="291"/>
      <c r="AB34" s="291"/>
      <c r="AC34" s="269" t="s">
        <v>203</v>
      </c>
      <c r="AD34" s="270"/>
      <c r="AE34" s="109" t="s">
        <v>204</v>
      </c>
      <c r="AF34" s="110"/>
      <c r="AG34" s="110"/>
      <c r="AH34" s="110"/>
      <c r="AI34" s="64"/>
      <c r="AJ34" s="316"/>
      <c r="AK34" s="271"/>
      <c r="AL34" s="271"/>
      <c r="AM34" s="286"/>
      <c r="AN34" s="247"/>
      <c r="AO34" s="248"/>
      <c r="AP34" s="248"/>
      <c r="AQ34" s="249"/>
      <c r="AR34" s="46"/>
      <c r="AU34" s="91" t="s">
        <v>205</v>
      </c>
      <c r="AV34" s="101">
        <f>IF(MIN(N33,N38,N34,N39)&gt;=73,72,MIN(N33,N38,N34,N39))</f>
        <v>12</v>
      </c>
      <c r="AW34" s="48" t="s">
        <v>200</v>
      </c>
    </row>
    <row r="35" spans="1:49" ht="15.75" customHeight="1">
      <c r="A35" s="86"/>
      <c r="B35" s="293"/>
      <c r="C35" s="297"/>
      <c r="D35" s="298"/>
      <c r="E35" s="298"/>
      <c r="F35" s="299"/>
      <c r="G35" s="250" t="s">
        <v>206</v>
      </c>
      <c r="H35" s="251"/>
      <c r="I35" s="251"/>
      <c r="J35" s="251"/>
      <c r="K35" s="251"/>
      <c r="L35" s="252"/>
      <c r="M35" s="256" t="s">
        <v>207</v>
      </c>
      <c r="N35" s="257"/>
      <c r="O35" s="257"/>
      <c r="P35" s="258"/>
      <c r="Q35" s="261"/>
      <c r="R35" s="262"/>
      <c r="S35" s="262"/>
      <c r="T35" s="263"/>
      <c r="U35" s="111"/>
      <c r="V35" s="46"/>
      <c r="W35" s="145"/>
      <c r="X35" s="269" t="s">
        <v>208</v>
      </c>
      <c r="Y35" s="270"/>
      <c r="Z35" s="98"/>
      <c r="AA35" s="46"/>
      <c r="AB35" s="145"/>
      <c r="AC35" s="269" t="s">
        <v>208</v>
      </c>
      <c r="AD35" s="270"/>
      <c r="AE35" s="98"/>
      <c r="AF35" s="271">
        <f>ROUNDDOWN(AA33/2,0)</f>
        <v>0</v>
      </c>
      <c r="AG35" s="271"/>
      <c r="AH35" s="271"/>
      <c r="AI35" s="64" t="s">
        <v>9</v>
      </c>
      <c r="AJ35" s="316"/>
      <c r="AK35" s="271"/>
      <c r="AL35" s="271"/>
      <c r="AM35" s="286"/>
      <c r="AN35" s="247"/>
      <c r="AO35" s="248"/>
      <c r="AP35" s="248"/>
      <c r="AQ35" s="249"/>
      <c r="AR35" s="46"/>
      <c r="AU35" s="91" t="s">
        <v>209</v>
      </c>
      <c r="AV35" s="112">
        <f>IF(AV34&gt;=13,AV34-(AV34-12),AV34)-(AV33-AV34)</f>
        <v>12</v>
      </c>
      <c r="AW35" s="48" t="s">
        <v>200</v>
      </c>
    </row>
    <row r="36" spans="1:49" ht="15.75" customHeight="1">
      <c r="A36" s="46"/>
      <c r="B36" s="303" t="s">
        <v>210</v>
      </c>
      <c r="C36" s="297"/>
      <c r="D36" s="298"/>
      <c r="E36" s="298"/>
      <c r="F36" s="299"/>
      <c r="G36" s="253"/>
      <c r="H36" s="254"/>
      <c r="I36" s="254"/>
      <c r="J36" s="254"/>
      <c r="K36" s="254"/>
      <c r="L36" s="255"/>
      <c r="M36" s="259"/>
      <c r="N36" s="229"/>
      <c r="O36" s="229"/>
      <c r="P36" s="260"/>
      <c r="Q36" s="264"/>
      <c r="R36" s="206"/>
      <c r="S36" s="206"/>
      <c r="T36" s="265"/>
      <c r="U36" s="98"/>
      <c r="V36" s="46"/>
      <c r="W36" s="46"/>
      <c r="X36" s="46"/>
      <c r="Y36" s="64"/>
      <c r="Z36" s="98"/>
      <c r="AA36" s="113"/>
      <c r="AB36" s="46"/>
      <c r="AC36" s="46"/>
      <c r="AD36" s="64"/>
      <c r="AE36" s="114" t="s">
        <v>211</v>
      </c>
      <c r="AF36" s="115"/>
      <c r="AG36" s="115"/>
      <c r="AH36" s="115"/>
      <c r="AI36" s="116"/>
      <c r="AJ36" s="316"/>
      <c r="AK36" s="271"/>
      <c r="AL36" s="271"/>
      <c r="AM36" s="286"/>
      <c r="AN36" s="147"/>
      <c r="AO36" s="148"/>
      <c r="AP36" s="148"/>
      <c r="AQ36" s="149"/>
      <c r="AR36" s="46"/>
      <c r="AU36" s="91" t="s">
        <v>212</v>
      </c>
      <c r="AV36" s="112">
        <f>IF(AV34=AV35,1,AV34-AV35+1)</f>
        <v>1</v>
      </c>
      <c r="AW36" s="48" t="s">
        <v>213</v>
      </c>
    </row>
    <row r="37" spans="1:49" ht="15.75" customHeight="1">
      <c r="A37" s="46"/>
      <c r="B37" s="303"/>
      <c r="C37" s="297"/>
      <c r="D37" s="298"/>
      <c r="E37" s="298"/>
      <c r="F37" s="299"/>
      <c r="G37" s="253"/>
      <c r="H37" s="254"/>
      <c r="I37" s="254"/>
      <c r="J37" s="254"/>
      <c r="K37" s="254"/>
      <c r="L37" s="255"/>
      <c r="M37" s="259"/>
      <c r="N37" s="229"/>
      <c r="O37" s="229"/>
      <c r="P37" s="260"/>
      <c r="Q37" s="264"/>
      <c r="R37" s="206"/>
      <c r="S37" s="206"/>
      <c r="T37" s="265"/>
      <c r="U37" s="98"/>
      <c r="V37" s="46"/>
      <c r="W37" s="46"/>
      <c r="X37" s="46"/>
      <c r="Y37" s="64"/>
      <c r="Z37" s="98"/>
      <c r="AA37" s="46"/>
      <c r="AB37" s="46"/>
      <c r="AC37" s="46"/>
      <c r="AD37" s="64"/>
      <c r="AE37" s="114"/>
      <c r="AF37" s="115"/>
      <c r="AG37" s="115"/>
      <c r="AH37" s="115"/>
      <c r="AI37" s="116" t="str">
        <f>IF(AV38=0,"","×"&amp;AV38)</f>
        <v/>
      </c>
      <c r="AJ37" s="316"/>
      <c r="AK37" s="271"/>
      <c r="AL37" s="271"/>
      <c r="AM37" s="286"/>
      <c r="AN37" s="147"/>
      <c r="AO37" s="148"/>
      <c r="AP37" s="148"/>
      <c r="AQ37" s="149"/>
      <c r="AR37" s="46"/>
      <c r="AU37" s="91" t="s">
        <v>214</v>
      </c>
      <c r="AV37" s="112">
        <f>IF(AV36&gt;=25,IF(AV36&lt;=36,36-AV36+1,0),AV35)</f>
        <v>12</v>
      </c>
      <c r="AW37" s="48" t="s">
        <v>213</v>
      </c>
    </row>
    <row r="38" spans="1:49" ht="15.75" customHeight="1">
      <c r="A38" s="46"/>
      <c r="B38" s="303"/>
      <c r="C38" s="305" t="s">
        <v>215</v>
      </c>
      <c r="D38" s="306"/>
      <c r="E38" s="307"/>
      <c r="F38" s="309"/>
      <c r="G38" s="236"/>
      <c r="H38" s="237"/>
      <c r="I38" s="237"/>
      <c r="J38" s="237"/>
      <c r="K38" s="237"/>
      <c r="L38" s="238"/>
      <c r="M38" s="98" t="s">
        <v>199</v>
      </c>
      <c r="N38" s="46" t="str">
        <f>IF(G38="","",DATEDIF(G38,$M$27,"m")+1)</f>
        <v/>
      </c>
      <c r="O38" s="46" t="s">
        <v>200</v>
      </c>
      <c r="P38" s="99" t="s">
        <v>27</v>
      </c>
      <c r="Q38" s="264"/>
      <c r="R38" s="206"/>
      <c r="S38" s="206"/>
      <c r="T38" s="265"/>
      <c r="U38" s="98"/>
      <c r="V38" s="146" t="s">
        <v>143</v>
      </c>
      <c r="W38" s="310" t="s">
        <v>216</v>
      </c>
      <c r="X38" s="311"/>
      <c r="Y38" s="312"/>
      <c r="Z38" s="98"/>
      <c r="AA38" s="46"/>
      <c r="AB38" s="46"/>
      <c r="AC38" s="46"/>
      <c r="AD38" s="64"/>
      <c r="AE38" s="98"/>
      <c r="AF38" s="121">
        <f>AV37*7500+AV38*5000</f>
        <v>90000</v>
      </c>
      <c r="AG38" s="64" t="s">
        <v>275</v>
      </c>
      <c r="AH38" s="122"/>
      <c r="AI38" s="64"/>
      <c r="AJ38" s="316"/>
      <c r="AK38" s="271"/>
      <c r="AL38" s="271"/>
      <c r="AM38" s="286"/>
      <c r="AN38" s="150"/>
      <c r="AO38" s="151"/>
      <c r="AP38" s="151"/>
      <c r="AQ38" s="152"/>
      <c r="AR38" s="46"/>
      <c r="AU38" s="91" t="s">
        <v>217</v>
      </c>
      <c r="AV38" s="112">
        <f>AV35-AV37</f>
        <v>0</v>
      </c>
      <c r="AW38" s="48" t="s">
        <v>213</v>
      </c>
    </row>
    <row r="39" spans="1:49" ht="15.75" customHeight="1">
      <c r="A39" s="46"/>
      <c r="B39" s="146" t="s">
        <v>143</v>
      </c>
      <c r="C39" s="156"/>
      <c r="D39" s="157"/>
      <c r="E39" s="157"/>
      <c r="F39" s="158"/>
      <c r="G39" s="102"/>
      <c r="H39" s="103"/>
      <c r="I39" s="103"/>
      <c r="J39" s="103"/>
      <c r="K39" s="103"/>
      <c r="L39" s="104"/>
      <c r="M39" s="105" t="str">
        <f>IF(G38="","",IF($S$19="✔","（翌月払いのため",""))</f>
        <v/>
      </c>
      <c r="N39" s="106" t="str">
        <f>IF(G38="","",IF($S$19="✔",N38-1,""))</f>
        <v/>
      </c>
      <c r="O39" s="105" t="str">
        <f>IF(G38="","",IF($S$19="✔","ヶ月）",""))</f>
        <v/>
      </c>
      <c r="P39" s="107"/>
      <c r="Q39" s="266"/>
      <c r="R39" s="267"/>
      <c r="S39" s="267"/>
      <c r="T39" s="268"/>
      <c r="U39" s="78"/>
      <c r="V39" s="69"/>
      <c r="W39" s="69"/>
      <c r="X39" s="69"/>
      <c r="Y39" s="70"/>
      <c r="Z39" s="78"/>
      <c r="AA39" s="69"/>
      <c r="AB39" s="69"/>
      <c r="AC39" s="69"/>
      <c r="AD39" s="70"/>
      <c r="AE39" s="78"/>
      <c r="AF39" s="69"/>
      <c r="AG39" s="69"/>
      <c r="AH39" s="69"/>
      <c r="AI39" s="70"/>
      <c r="AJ39" s="317"/>
      <c r="AK39" s="318"/>
      <c r="AL39" s="318"/>
      <c r="AM39" s="231"/>
      <c r="AN39" s="153"/>
      <c r="AO39" s="154"/>
      <c r="AP39" s="154"/>
      <c r="AQ39" s="155"/>
      <c r="AR39" s="46"/>
    </row>
    <row r="40" spans="1:49" ht="15.75" customHeight="1">
      <c r="A40" s="46"/>
      <c r="B40" s="292">
        <v>2</v>
      </c>
      <c r="C40" s="294"/>
      <c r="D40" s="295"/>
      <c r="E40" s="295"/>
      <c r="F40" s="296"/>
      <c r="G40" s="300" t="s">
        <v>218</v>
      </c>
      <c r="H40" s="301"/>
      <c r="I40" s="301"/>
      <c r="J40" s="301"/>
      <c r="K40" s="301"/>
      <c r="L40" s="302"/>
      <c r="M40" s="50"/>
      <c r="N40" s="51"/>
      <c r="O40" s="51"/>
      <c r="P40" s="51"/>
      <c r="Q40" s="272"/>
      <c r="R40" s="273"/>
      <c r="S40" s="273"/>
      <c r="T40" s="274"/>
      <c r="U40" s="281"/>
      <c r="V40" s="282"/>
      <c r="W40" s="282"/>
      <c r="X40" s="282"/>
      <c r="Y40" s="283"/>
      <c r="Z40" s="50"/>
      <c r="AA40" s="51"/>
      <c r="AB40" s="51"/>
      <c r="AC40" s="51"/>
      <c r="AD40" s="96" t="s">
        <v>197</v>
      </c>
      <c r="AE40" s="97" t="s">
        <v>219</v>
      </c>
      <c r="AF40" s="51"/>
      <c r="AG40" s="51"/>
      <c r="AH40" s="51"/>
      <c r="AI40" s="90"/>
      <c r="AJ40" s="232">
        <f>MIN(AF41,AF43,AF46)</f>
        <v>0</v>
      </c>
      <c r="AK40" s="233"/>
      <c r="AL40" s="233"/>
      <c r="AM40" s="230" t="s">
        <v>220</v>
      </c>
      <c r="AN40" s="287"/>
      <c r="AO40" s="288"/>
      <c r="AP40" s="288"/>
      <c r="AQ40" s="289"/>
      <c r="AR40" s="46"/>
    </row>
    <row r="41" spans="1:49" ht="15.75" customHeight="1">
      <c r="A41" s="46"/>
      <c r="B41" s="293"/>
      <c r="C41" s="297"/>
      <c r="D41" s="298"/>
      <c r="E41" s="298"/>
      <c r="F41" s="299"/>
      <c r="G41" s="236"/>
      <c r="H41" s="237"/>
      <c r="I41" s="237"/>
      <c r="J41" s="237"/>
      <c r="K41" s="237"/>
      <c r="L41" s="238"/>
      <c r="M41" s="98" t="s">
        <v>221</v>
      </c>
      <c r="N41" s="46" t="str">
        <f>IF($G$41="","",DATEDIF(G41,$M$27,"m")+1)</f>
        <v/>
      </c>
      <c r="O41" s="46" t="s">
        <v>222</v>
      </c>
      <c r="P41" s="99" t="s">
        <v>223</v>
      </c>
      <c r="Q41" s="275"/>
      <c r="R41" s="276"/>
      <c r="S41" s="276"/>
      <c r="T41" s="277"/>
      <c r="U41" s="100"/>
      <c r="V41" s="290">
        <f>V42*W43</f>
        <v>0</v>
      </c>
      <c r="W41" s="290"/>
      <c r="X41" s="290"/>
      <c r="Y41" s="64" t="s">
        <v>220</v>
      </c>
      <c r="Z41" s="98"/>
      <c r="AA41" s="285">
        <f>AA42*AB43</f>
        <v>0</v>
      </c>
      <c r="AB41" s="285"/>
      <c r="AC41" s="285"/>
      <c r="AD41" s="64" t="s">
        <v>220</v>
      </c>
      <c r="AE41" s="98"/>
      <c r="AF41" s="271">
        <f>IF(V41=0,0,ROUNDDOWN((V41-10000)/2,0))</f>
        <v>0</v>
      </c>
      <c r="AG41" s="271"/>
      <c r="AH41" s="271"/>
      <c r="AI41" s="64" t="s">
        <v>220</v>
      </c>
      <c r="AJ41" s="284"/>
      <c r="AK41" s="285"/>
      <c r="AL41" s="285"/>
      <c r="AM41" s="286"/>
      <c r="AN41" s="247"/>
      <c r="AO41" s="248"/>
      <c r="AP41" s="248"/>
      <c r="AQ41" s="249"/>
      <c r="AR41" s="46"/>
      <c r="AS41" s="48">
        <f>YEAR($AS$1)*12+MONTH($AS$1)-YEAR(G41)*12-MONTH(G41)
-IF(DAY(G41+1)=1,IF(DAY($AS$1+1)&gt;1,1),IF(AND(DAY($AS$1+1)&gt;1,
 DAY($AS$1)&lt;DAY(G41)),1))</f>
        <v>1515</v>
      </c>
      <c r="AU41" s="91" t="s">
        <v>201</v>
      </c>
      <c r="AV41" s="101">
        <f>MIN(N41,N42,N46,N47)</f>
        <v>0</v>
      </c>
      <c r="AW41" s="48" t="s">
        <v>202</v>
      </c>
    </row>
    <row r="42" spans="1:49" ht="15.75" customHeight="1">
      <c r="A42" s="46"/>
      <c r="B42" s="293"/>
      <c r="C42" s="297"/>
      <c r="D42" s="298"/>
      <c r="E42" s="298"/>
      <c r="F42" s="299"/>
      <c r="G42" s="102"/>
      <c r="H42" s="103"/>
      <c r="I42" s="103"/>
      <c r="J42" s="103"/>
      <c r="K42" s="103"/>
      <c r="L42" s="104"/>
      <c r="M42" s="105" t="str">
        <f>IF(G41="","",IF($S$19="✔","（翌月払いのため",""))</f>
        <v/>
      </c>
      <c r="N42" s="106" t="str">
        <f>IF(G41="","",IF($S$19="✔",N41-1,""))</f>
        <v/>
      </c>
      <c r="O42" s="105" t="str">
        <f>IF(G41="","",IF($S$19="✔","ヶ月）",""))</f>
        <v/>
      </c>
      <c r="P42" s="107"/>
      <c r="Q42" s="278"/>
      <c r="R42" s="279"/>
      <c r="S42" s="279"/>
      <c r="T42" s="280"/>
      <c r="U42" s="108" t="s">
        <v>221</v>
      </c>
      <c r="V42" s="291"/>
      <c r="W42" s="291"/>
      <c r="X42" s="269" t="s">
        <v>224</v>
      </c>
      <c r="Y42" s="270"/>
      <c r="Z42" s="98" t="s">
        <v>225</v>
      </c>
      <c r="AA42" s="291"/>
      <c r="AB42" s="291"/>
      <c r="AC42" s="269" t="s">
        <v>224</v>
      </c>
      <c r="AD42" s="270"/>
      <c r="AE42" s="109" t="s">
        <v>226</v>
      </c>
      <c r="AF42" s="110"/>
      <c r="AG42" s="110"/>
      <c r="AH42" s="110"/>
      <c r="AI42" s="64"/>
      <c r="AJ42" s="284"/>
      <c r="AK42" s="285"/>
      <c r="AL42" s="285"/>
      <c r="AM42" s="286"/>
      <c r="AN42" s="247"/>
      <c r="AO42" s="248"/>
      <c r="AP42" s="248"/>
      <c r="AQ42" s="249"/>
      <c r="AR42" s="46"/>
      <c r="AU42" s="91" t="s">
        <v>205</v>
      </c>
      <c r="AV42" s="101">
        <f>IF(MIN(N41,N46,N42,N47)&gt;=73,72,MIN(N41,N46,N42,N47))</f>
        <v>0</v>
      </c>
      <c r="AW42" s="48" t="s">
        <v>200</v>
      </c>
    </row>
    <row r="43" spans="1:49" ht="15.75" customHeight="1">
      <c r="A43" s="86"/>
      <c r="B43" s="293"/>
      <c r="C43" s="297"/>
      <c r="D43" s="298"/>
      <c r="E43" s="298"/>
      <c r="F43" s="299"/>
      <c r="G43" s="250" t="s">
        <v>227</v>
      </c>
      <c r="H43" s="251"/>
      <c r="I43" s="251"/>
      <c r="J43" s="251"/>
      <c r="K43" s="251"/>
      <c r="L43" s="252"/>
      <c r="M43" s="256" t="s">
        <v>228</v>
      </c>
      <c r="N43" s="257"/>
      <c r="O43" s="257"/>
      <c r="P43" s="258"/>
      <c r="Q43" s="261"/>
      <c r="R43" s="262"/>
      <c r="S43" s="262"/>
      <c r="T43" s="263"/>
      <c r="U43" s="111"/>
      <c r="V43" s="46"/>
      <c r="W43" s="145"/>
      <c r="X43" s="269" t="s">
        <v>229</v>
      </c>
      <c r="Y43" s="270"/>
      <c r="Z43" s="98"/>
      <c r="AA43" s="46"/>
      <c r="AB43" s="145"/>
      <c r="AC43" s="269" t="s">
        <v>229</v>
      </c>
      <c r="AD43" s="270"/>
      <c r="AE43" s="98"/>
      <c r="AF43" s="271">
        <f>ROUNDDOWN(AA41/2,0)</f>
        <v>0</v>
      </c>
      <c r="AG43" s="271"/>
      <c r="AH43" s="271"/>
      <c r="AI43" s="64" t="s">
        <v>220</v>
      </c>
      <c r="AJ43" s="284"/>
      <c r="AK43" s="285"/>
      <c r="AL43" s="285"/>
      <c r="AM43" s="286"/>
      <c r="AN43" s="247"/>
      <c r="AO43" s="248"/>
      <c r="AP43" s="248"/>
      <c r="AQ43" s="249"/>
      <c r="AR43" s="46"/>
      <c r="AU43" s="91" t="s">
        <v>209</v>
      </c>
      <c r="AV43" s="112">
        <f>IF(AV42&gt;=13,AV42-(AV42-12),AV42)-(AV41-AV42)</f>
        <v>0</v>
      </c>
      <c r="AW43" s="48" t="s">
        <v>200</v>
      </c>
    </row>
    <row r="44" spans="1:49" ht="15.75" customHeight="1">
      <c r="A44" s="46"/>
      <c r="B44" s="303" t="s">
        <v>230</v>
      </c>
      <c r="C44" s="297"/>
      <c r="D44" s="298"/>
      <c r="E44" s="298"/>
      <c r="F44" s="299"/>
      <c r="G44" s="253"/>
      <c r="H44" s="254"/>
      <c r="I44" s="254"/>
      <c r="J44" s="254"/>
      <c r="K44" s="254"/>
      <c r="L44" s="255"/>
      <c r="M44" s="259"/>
      <c r="N44" s="229"/>
      <c r="O44" s="229"/>
      <c r="P44" s="260"/>
      <c r="Q44" s="264"/>
      <c r="R44" s="206"/>
      <c r="S44" s="206"/>
      <c r="T44" s="265"/>
      <c r="U44" s="98"/>
      <c r="V44" s="46"/>
      <c r="W44" s="46"/>
      <c r="X44" s="46"/>
      <c r="Y44" s="64"/>
      <c r="Z44" s="98"/>
      <c r="AA44" s="46"/>
      <c r="AB44" s="46"/>
      <c r="AC44" s="46"/>
      <c r="AD44" s="64"/>
      <c r="AE44" s="109" t="s">
        <v>211</v>
      </c>
      <c r="AF44" s="115"/>
      <c r="AG44" s="115"/>
      <c r="AH44" s="115"/>
      <c r="AI44" s="116" t="str">
        <f>IF(AV45=0,"","×"&amp;AV45)</f>
        <v/>
      </c>
      <c r="AJ44" s="284"/>
      <c r="AK44" s="285"/>
      <c r="AL44" s="285"/>
      <c r="AM44" s="286"/>
      <c r="AN44" s="147"/>
      <c r="AO44" s="148"/>
      <c r="AP44" s="148"/>
      <c r="AQ44" s="149"/>
      <c r="AR44" s="46"/>
      <c r="AU44" s="91" t="s">
        <v>212</v>
      </c>
      <c r="AV44" s="112">
        <f>IF(AV42=AV43,1,AV42-AV43+1)</f>
        <v>1</v>
      </c>
      <c r="AW44" s="48" t="s">
        <v>213</v>
      </c>
    </row>
    <row r="45" spans="1:49" ht="13.9" customHeight="1">
      <c r="A45" s="46"/>
      <c r="B45" s="303"/>
      <c r="C45" s="297"/>
      <c r="D45" s="298"/>
      <c r="E45" s="298"/>
      <c r="F45" s="299"/>
      <c r="G45" s="253"/>
      <c r="H45" s="254"/>
      <c r="I45" s="254"/>
      <c r="J45" s="254"/>
      <c r="K45" s="254"/>
      <c r="L45" s="255"/>
      <c r="M45" s="259"/>
      <c r="N45" s="229"/>
      <c r="O45" s="229"/>
      <c r="P45" s="260"/>
      <c r="Q45" s="264"/>
      <c r="R45" s="206"/>
      <c r="S45" s="206"/>
      <c r="T45" s="265"/>
      <c r="U45" s="98"/>
      <c r="V45" s="46"/>
      <c r="W45" s="46"/>
      <c r="X45" s="46"/>
      <c r="Y45" s="64"/>
      <c r="Z45" s="98"/>
      <c r="AA45" s="46"/>
      <c r="AB45" s="46"/>
      <c r="AC45" s="46"/>
      <c r="AD45" s="64"/>
      <c r="AE45" s="114"/>
      <c r="AF45" s="115"/>
      <c r="AG45" s="115"/>
      <c r="AH45" s="115"/>
      <c r="AI45" s="116" t="str">
        <f>IF(AV46=0,"","×"&amp;AV46)</f>
        <v/>
      </c>
      <c r="AJ45" s="284"/>
      <c r="AK45" s="285"/>
      <c r="AL45" s="285"/>
      <c r="AM45" s="286"/>
      <c r="AN45" s="147"/>
      <c r="AO45" s="148"/>
      <c r="AP45" s="148"/>
      <c r="AQ45" s="149"/>
      <c r="AR45" s="46"/>
      <c r="AU45" s="91" t="s">
        <v>214</v>
      </c>
      <c r="AV45" s="112">
        <f>IF(AV44&gt;=25,IF(AV44&lt;=36,36-AV44+1,0),AV43)</f>
        <v>0</v>
      </c>
      <c r="AW45" s="48" t="s">
        <v>213</v>
      </c>
    </row>
    <row r="46" spans="1:49" ht="15.75" customHeight="1">
      <c r="A46" s="46"/>
      <c r="B46" s="303"/>
      <c r="C46" s="305" t="s">
        <v>231</v>
      </c>
      <c r="D46" s="306"/>
      <c r="E46" s="307"/>
      <c r="F46" s="309"/>
      <c r="G46" s="236"/>
      <c r="H46" s="237"/>
      <c r="I46" s="237"/>
      <c r="J46" s="237"/>
      <c r="K46" s="237"/>
      <c r="L46" s="238"/>
      <c r="M46" s="98" t="s">
        <v>221</v>
      </c>
      <c r="N46" s="46" t="str">
        <f>IF(G46="","",DATEDIF(G46,$M$27,"m")+1)</f>
        <v/>
      </c>
      <c r="O46" s="46" t="s">
        <v>222</v>
      </c>
      <c r="P46" s="99" t="s">
        <v>223</v>
      </c>
      <c r="Q46" s="264"/>
      <c r="R46" s="206"/>
      <c r="S46" s="206"/>
      <c r="T46" s="265"/>
      <c r="U46" s="98"/>
      <c r="V46" s="146" t="s">
        <v>143</v>
      </c>
      <c r="W46" s="86" t="s">
        <v>232</v>
      </c>
      <c r="X46" s="46"/>
      <c r="Y46" s="64"/>
      <c r="Z46" s="98"/>
      <c r="AA46" s="46"/>
      <c r="AB46" s="46"/>
      <c r="AC46" s="46"/>
      <c r="AD46" s="64"/>
      <c r="AE46" s="98"/>
      <c r="AF46" s="121">
        <f>AV45*7500+AV46*5000</f>
        <v>0</v>
      </c>
      <c r="AG46" s="64" t="s">
        <v>275</v>
      </c>
      <c r="AH46" s="122"/>
      <c r="AI46" s="64"/>
      <c r="AJ46" s="284"/>
      <c r="AK46" s="285"/>
      <c r="AL46" s="285"/>
      <c r="AM46" s="286"/>
      <c r="AN46" s="150"/>
      <c r="AO46" s="151"/>
      <c r="AP46" s="151"/>
      <c r="AQ46" s="152"/>
      <c r="AR46" s="46"/>
      <c r="AU46" s="91" t="s">
        <v>217</v>
      </c>
      <c r="AV46" s="112">
        <f>AV43-AV45</f>
        <v>0</v>
      </c>
      <c r="AW46" s="48" t="s">
        <v>213</v>
      </c>
    </row>
    <row r="47" spans="1:49" ht="15.75" customHeight="1">
      <c r="A47" s="46"/>
      <c r="B47" s="146" t="s">
        <v>143</v>
      </c>
      <c r="C47" s="156"/>
      <c r="D47" s="157"/>
      <c r="E47" s="157"/>
      <c r="F47" s="158"/>
      <c r="G47" s="102"/>
      <c r="H47" s="103"/>
      <c r="I47" s="103"/>
      <c r="J47" s="103"/>
      <c r="K47" s="103"/>
      <c r="L47" s="104"/>
      <c r="M47" s="105" t="str">
        <f>IF(G46="","",IF($S$19="✔","（翌月払いのため",""))</f>
        <v/>
      </c>
      <c r="N47" s="106" t="str">
        <f>IF(G46="","",IF($S$19="✔",N46-1,""))</f>
        <v/>
      </c>
      <c r="O47" s="105" t="str">
        <f>IF(G46="","",IF($S$19="✔","ヶ月）",""))</f>
        <v/>
      </c>
      <c r="P47" s="107"/>
      <c r="Q47" s="266"/>
      <c r="R47" s="267"/>
      <c r="S47" s="267"/>
      <c r="T47" s="268"/>
      <c r="U47" s="78"/>
      <c r="V47" s="69"/>
      <c r="W47" s="69"/>
      <c r="X47" s="69"/>
      <c r="Y47" s="70"/>
      <c r="Z47" s="78"/>
      <c r="AA47" s="69"/>
      <c r="AB47" s="69"/>
      <c r="AC47" s="69"/>
      <c r="AD47" s="70"/>
      <c r="AE47" s="78"/>
      <c r="AF47" s="69"/>
      <c r="AG47" s="69"/>
      <c r="AH47" s="69"/>
      <c r="AI47" s="70"/>
      <c r="AJ47" s="234"/>
      <c r="AK47" s="235"/>
      <c r="AL47" s="235"/>
      <c r="AM47" s="231"/>
      <c r="AN47" s="153"/>
      <c r="AO47" s="154"/>
      <c r="AP47" s="154"/>
      <c r="AQ47" s="155"/>
      <c r="AR47" s="46"/>
    </row>
    <row r="48" spans="1:49" ht="15.75" customHeight="1">
      <c r="A48" s="46"/>
      <c r="B48" s="292">
        <v>3</v>
      </c>
      <c r="C48" s="294"/>
      <c r="D48" s="295"/>
      <c r="E48" s="295"/>
      <c r="F48" s="296"/>
      <c r="G48" s="300" t="s">
        <v>218</v>
      </c>
      <c r="H48" s="301"/>
      <c r="I48" s="301"/>
      <c r="J48" s="301"/>
      <c r="K48" s="301"/>
      <c r="L48" s="302"/>
      <c r="M48" s="50"/>
      <c r="N48" s="51"/>
      <c r="O48" s="51"/>
      <c r="P48" s="51"/>
      <c r="Q48" s="272"/>
      <c r="R48" s="273"/>
      <c r="S48" s="273"/>
      <c r="T48" s="274"/>
      <c r="U48" s="281"/>
      <c r="V48" s="282"/>
      <c r="W48" s="282"/>
      <c r="X48" s="282"/>
      <c r="Y48" s="283"/>
      <c r="Z48" s="50"/>
      <c r="AA48" s="51"/>
      <c r="AB48" s="51"/>
      <c r="AC48" s="51"/>
      <c r="AD48" s="96" t="s">
        <v>197</v>
      </c>
      <c r="AE48" s="97" t="s">
        <v>219</v>
      </c>
      <c r="AF48" s="51"/>
      <c r="AG48" s="51"/>
      <c r="AH48" s="51"/>
      <c r="AI48" s="90"/>
      <c r="AJ48" s="232">
        <f>MIN(AF49,AF51,AF54)</f>
        <v>0</v>
      </c>
      <c r="AK48" s="233"/>
      <c r="AL48" s="233"/>
      <c r="AM48" s="230" t="s">
        <v>220</v>
      </c>
      <c r="AN48" s="287"/>
      <c r="AO48" s="288"/>
      <c r="AP48" s="288"/>
      <c r="AQ48" s="289"/>
      <c r="AR48" s="46"/>
    </row>
    <row r="49" spans="1:49" ht="15.75" customHeight="1">
      <c r="A49" s="46"/>
      <c r="B49" s="293"/>
      <c r="C49" s="297"/>
      <c r="D49" s="298"/>
      <c r="E49" s="298"/>
      <c r="F49" s="299"/>
      <c r="G49" s="236"/>
      <c r="H49" s="237"/>
      <c r="I49" s="237"/>
      <c r="J49" s="237"/>
      <c r="K49" s="237"/>
      <c r="L49" s="238"/>
      <c r="M49" s="98" t="s">
        <v>221</v>
      </c>
      <c r="N49" s="46" t="str">
        <f>IF($G$49="","",DATEDIF(G49,$M$27,"m")+1)</f>
        <v/>
      </c>
      <c r="O49" s="46" t="s">
        <v>222</v>
      </c>
      <c r="P49" s="99" t="s">
        <v>223</v>
      </c>
      <c r="Q49" s="275"/>
      <c r="R49" s="276"/>
      <c r="S49" s="276"/>
      <c r="T49" s="277"/>
      <c r="U49" s="100"/>
      <c r="V49" s="290">
        <f>V50*W51</f>
        <v>0</v>
      </c>
      <c r="W49" s="290"/>
      <c r="X49" s="290"/>
      <c r="Y49" s="64" t="s">
        <v>220</v>
      </c>
      <c r="Z49" s="98"/>
      <c r="AA49" s="285">
        <f>AA50*AB51</f>
        <v>0</v>
      </c>
      <c r="AB49" s="285"/>
      <c r="AC49" s="285"/>
      <c r="AD49" s="64" t="s">
        <v>220</v>
      </c>
      <c r="AE49" s="98"/>
      <c r="AF49" s="271">
        <f>IF(V49=0,0,ROUNDDOWN((V49-10000)/2,0))</f>
        <v>0</v>
      </c>
      <c r="AG49" s="271"/>
      <c r="AH49" s="271"/>
      <c r="AI49" s="64" t="s">
        <v>220</v>
      </c>
      <c r="AJ49" s="284"/>
      <c r="AK49" s="285"/>
      <c r="AL49" s="285"/>
      <c r="AM49" s="286"/>
      <c r="AN49" s="247"/>
      <c r="AO49" s="248"/>
      <c r="AP49" s="248"/>
      <c r="AQ49" s="249"/>
      <c r="AR49" s="46"/>
      <c r="AS49" s="48">
        <f>YEAR($AS$1)*12+MONTH($AS$1)-YEAR(G49)*12-MONTH(G49)
-IF(DAY(G49+1)=1,IF(DAY($AS$1+1)&gt;1,1),IF(AND(DAY($AS$1+1)&gt;1,
 DAY($AS$1)&lt;DAY(G49)),1))</f>
        <v>1515</v>
      </c>
      <c r="AU49" s="91" t="s">
        <v>201</v>
      </c>
      <c r="AV49" s="101">
        <f>MIN(N49,N50,N54,N55)</f>
        <v>0</v>
      </c>
      <c r="AW49" s="48" t="s">
        <v>202</v>
      </c>
    </row>
    <row r="50" spans="1:49" ht="15.75" customHeight="1">
      <c r="A50" s="46"/>
      <c r="B50" s="293"/>
      <c r="C50" s="297"/>
      <c r="D50" s="298"/>
      <c r="E50" s="298"/>
      <c r="F50" s="299"/>
      <c r="G50" s="102"/>
      <c r="H50" s="103"/>
      <c r="I50" s="103"/>
      <c r="J50" s="103"/>
      <c r="K50" s="103"/>
      <c r="L50" s="104"/>
      <c r="M50" s="105" t="str">
        <f>IF(G49="","",IF($S$19="✔","（翌月払いのため",""))</f>
        <v/>
      </c>
      <c r="N50" s="106" t="str">
        <f>IF(G49="","",IF($S$19="✔",N49-1,""))</f>
        <v/>
      </c>
      <c r="O50" s="105" t="str">
        <f>IF(G49="","",IF($S$19="✔","ヶ月）",""))</f>
        <v/>
      </c>
      <c r="P50" s="107"/>
      <c r="Q50" s="278"/>
      <c r="R50" s="279"/>
      <c r="S50" s="279"/>
      <c r="T50" s="280"/>
      <c r="U50" s="108" t="s">
        <v>221</v>
      </c>
      <c r="V50" s="291"/>
      <c r="W50" s="291"/>
      <c r="X50" s="269" t="s">
        <v>224</v>
      </c>
      <c r="Y50" s="270"/>
      <c r="Z50" s="98" t="s">
        <v>225</v>
      </c>
      <c r="AA50" s="291"/>
      <c r="AB50" s="291"/>
      <c r="AC50" s="269" t="s">
        <v>224</v>
      </c>
      <c r="AD50" s="270"/>
      <c r="AE50" s="109" t="s">
        <v>226</v>
      </c>
      <c r="AF50" s="110"/>
      <c r="AG50" s="110"/>
      <c r="AH50" s="110"/>
      <c r="AI50" s="64"/>
      <c r="AJ50" s="284"/>
      <c r="AK50" s="285"/>
      <c r="AL50" s="285"/>
      <c r="AM50" s="286"/>
      <c r="AN50" s="247"/>
      <c r="AO50" s="248"/>
      <c r="AP50" s="248"/>
      <c r="AQ50" s="249"/>
      <c r="AR50" s="46"/>
      <c r="AU50" s="91" t="s">
        <v>205</v>
      </c>
      <c r="AV50" s="101">
        <f>IF(MIN(N49,N54,N50,N55)&gt;=73,72,MIN(N49,N54,N50,N55))</f>
        <v>0</v>
      </c>
      <c r="AW50" s="48" t="s">
        <v>200</v>
      </c>
    </row>
    <row r="51" spans="1:49" ht="15.75" customHeight="1">
      <c r="A51" s="86"/>
      <c r="B51" s="293"/>
      <c r="C51" s="297"/>
      <c r="D51" s="298"/>
      <c r="E51" s="298"/>
      <c r="F51" s="299"/>
      <c r="G51" s="250" t="s">
        <v>227</v>
      </c>
      <c r="H51" s="251"/>
      <c r="I51" s="251"/>
      <c r="J51" s="251"/>
      <c r="K51" s="251"/>
      <c r="L51" s="252"/>
      <c r="M51" s="256" t="s">
        <v>228</v>
      </c>
      <c r="N51" s="257"/>
      <c r="O51" s="257"/>
      <c r="P51" s="258"/>
      <c r="Q51" s="261"/>
      <c r="R51" s="262"/>
      <c r="S51" s="262"/>
      <c r="T51" s="263"/>
      <c r="U51" s="111"/>
      <c r="V51" s="46"/>
      <c r="W51" s="145"/>
      <c r="X51" s="269" t="s">
        <v>229</v>
      </c>
      <c r="Y51" s="270"/>
      <c r="Z51" s="98"/>
      <c r="AA51" s="46"/>
      <c r="AB51" s="145"/>
      <c r="AC51" s="269" t="s">
        <v>229</v>
      </c>
      <c r="AD51" s="270"/>
      <c r="AE51" s="98"/>
      <c r="AF51" s="271">
        <f>ROUNDDOWN(AA49/2,0)</f>
        <v>0</v>
      </c>
      <c r="AG51" s="271"/>
      <c r="AH51" s="271"/>
      <c r="AI51" s="64" t="s">
        <v>220</v>
      </c>
      <c r="AJ51" s="284"/>
      <c r="AK51" s="285"/>
      <c r="AL51" s="285"/>
      <c r="AM51" s="286"/>
      <c r="AN51" s="247"/>
      <c r="AO51" s="248"/>
      <c r="AP51" s="248"/>
      <c r="AQ51" s="249"/>
      <c r="AR51" s="46"/>
      <c r="AU51" s="91" t="s">
        <v>209</v>
      </c>
      <c r="AV51" s="112">
        <f>IF(AV50&gt;=13,AV50-(AV50-12),AV50)-(AV49-AV50)</f>
        <v>0</v>
      </c>
      <c r="AW51" s="48" t="s">
        <v>200</v>
      </c>
    </row>
    <row r="52" spans="1:49" ht="15.75" customHeight="1">
      <c r="A52" s="46"/>
      <c r="B52" s="303" t="s">
        <v>230</v>
      </c>
      <c r="C52" s="297"/>
      <c r="D52" s="298"/>
      <c r="E52" s="298"/>
      <c r="F52" s="299"/>
      <c r="G52" s="253"/>
      <c r="H52" s="254"/>
      <c r="I52" s="254"/>
      <c r="J52" s="254"/>
      <c r="K52" s="254"/>
      <c r="L52" s="255"/>
      <c r="M52" s="259"/>
      <c r="N52" s="229"/>
      <c r="O52" s="229"/>
      <c r="P52" s="260"/>
      <c r="Q52" s="264"/>
      <c r="R52" s="206"/>
      <c r="S52" s="206"/>
      <c r="T52" s="265"/>
      <c r="U52" s="98"/>
      <c r="V52" s="46"/>
      <c r="W52" s="46"/>
      <c r="X52" s="46"/>
      <c r="Y52" s="64"/>
      <c r="Z52" s="98"/>
      <c r="AA52" s="46"/>
      <c r="AB52" s="46"/>
      <c r="AC52" s="46"/>
      <c r="AD52" s="64"/>
      <c r="AE52" s="114" t="s">
        <v>211</v>
      </c>
      <c r="AF52" s="115"/>
      <c r="AG52" s="115"/>
      <c r="AH52" s="115"/>
      <c r="AI52" s="116" t="str">
        <f>IF(AV53=0,"","×"&amp;AV53)</f>
        <v/>
      </c>
      <c r="AJ52" s="284"/>
      <c r="AK52" s="285"/>
      <c r="AL52" s="285"/>
      <c r="AM52" s="286"/>
      <c r="AN52" s="147"/>
      <c r="AO52" s="148"/>
      <c r="AP52" s="148"/>
      <c r="AQ52" s="149"/>
      <c r="AR52" s="46"/>
      <c r="AU52" s="91" t="s">
        <v>212</v>
      </c>
      <c r="AV52" s="112">
        <f>IF(AV50=AV51,1,AV50-AV51+1)</f>
        <v>1</v>
      </c>
      <c r="AW52" s="48" t="s">
        <v>213</v>
      </c>
    </row>
    <row r="53" spans="1:49" ht="13.9" customHeight="1">
      <c r="A53" s="46"/>
      <c r="B53" s="303"/>
      <c r="C53" s="297"/>
      <c r="D53" s="298"/>
      <c r="E53" s="298"/>
      <c r="F53" s="299"/>
      <c r="G53" s="253"/>
      <c r="H53" s="254"/>
      <c r="I53" s="254"/>
      <c r="J53" s="254"/>
      <c r="K53" s="254"/>
      <c r="L53" s="255"/>
      <c r="M53" s="259"/>
      <c r="N53" s="229"/>
      <c r="O53" s="229"/>
      <c r="P53" s="260"/>
      <c r="Q53" s="264"/>
      <c r="R53" s="206"/>
      <c r="S53" s="206"/>
      <c r="T53" s="265"/>
      <c r="U53" s="98"/>
      <c r="V53" s="46"/>
      <c r="W53" s="46"/>
      <c r="X53" s="46"/>
      <c r="Y53" s="64"/>
      <c r="Z53" s="98"/>
      <c r="AA53" s="46"/>
      <c r="AB53" s="46"/>
      <c r="AC53" s="46"/>
      <c r="AD53" s="64"/>
      <c r="AE53" s="114"/>
      <c r="AF53" s="115"/>
      <c r="AG53" s="115"/>
      <c r="AH53" s="115"/>
      <c r="AI53" s="116" t="str">
        <f>IF(AV54=0,"","×"&amp;AV54)</f>
        <v/>
      </c>
      <c r="AJ53" s="284"/>
      <c r="AK53" s="285"/>
      <c r="AL53" s="285"/>
      <c r="AM53" s="286"/>
      <c r="AN53" s="147"/>
      <c r="AO53" s="148"/>
      <c r="AP53" s="148"/>
      <c r="AQ53" s="149"/>
      <c r="AR53" s="46"/>
      <c r="AU53" s="91" t="s">
        <v>214</v>
      </c>
      <c r="AV53" s="112">
        <f>IF(AV52&gt;=25,IF(AV52&lt;=36,36-AV52+1,0),AV51)</f>
        <v>0</v>
      </c>
      <c r="AW53" s="48" t="s">
        <v>213</v>
      </c>
    </row>
    <row r="54" spans="1:49" ht="15.75" customHeight="1">
      <c r="A54" s="46"/>
      <c r="B54" s="304"/>
      <c r="C54" s="305" t="s">
        <v>231</v>
      </c>
      <c r="D54" s="306"/>
      <c r="E54" s="307"/>
      <c r="F54" s="308"/>
      <c r="G54" s="236"/>
      <c r="H54" s="237"/>
      <c r="I54" s="237"/>
      <c r="J54" s="237"/>
      <c r="K54" s="237"/>
      <c r="L54" s="238"/>
      <c r="M54" s="98" t="s">
        <v>221</v>
      </c>
      <c r="N54" s="46" t="str">
        <f>IF(G54="","",DATEDIF(G54,$M$27,"m")+1)</f>
        <v/>
      </c>
      <c r="O54" s="46" t="s">
        <v>222</v>
      </c>
      <c r="P54" s="99" t="s">
        <v>223</v>
      </c>
      <c r="Q54" s="264"/>
      <c r="R54" s="206"/>
      <c r="S54" s="206"/>
      <c r="T54" s="265"/>
      <c r="U54" s="98"/>
      <c r="V54" s="146" t="s">
        <v>143</v>
      </c>
      <c r="W54" s="86" t="s">
        <v>232</v>
      </c>
      <c r="X54" s="58"/>
      <c r="Y54" s="64"/>
      <c r="Z54" s="98"/>
      <c r="AA54" s="46"/>
      <c r="AB54" s="46"/>
      <c r="AC54" s="46"/>
      <c r="AD54" s="64"/>
      <c r="AE54" s="98"/>
      <c r="AF54" s="121">
        <f>AV53*7500+AV54*5000</f>
        <v>0</v>
      </c>
      <c r="AG54" s="64" t="s">
        <v>275</v>
      </c>
      <c r="AH54" s="122"/>
      <c r="AI54" s="64"/>
      <c r="AJ54" s="284"/>
      <c r="AK54" s="285"/>
      <c r="AL54" s="285"/>
      <c r="AM54" s="286"/>
      <c r="AN54" s="150"/>
      <c r="AO54" s="151"/>
      <c r="AP54" s="151"/>
      <c r="AQ54" s="152"/>
      <c r="AR54" s="46"/>
      <c r="AU54" s="91" t="s">
        <v>217</v>
      </c>
      <c r="AV54" s="112">
        <f>AV51-AV53</f>
        <v>0</v>
      </c>
      <c r="AW54" s="48" t="s">
        <v>213</v>
      </c>
    </row>
    <row r="55" spans="1:49" ht="15.75" customHeight="1">
      <c r="A55" s="46"/>
      <c r="B55" s="146" t="s">
        <v>143</v>
      </c>
      <c r="C55" s="156"/>
      <c r="D55" s="157"/>
      <c r="E55" s="157"/>
      <c r="F55" s="158"/>
      <c r="G55" s="102"/>
      <c r="H55" s="103"/>
      <c r="I55" s="103"/>
      <c r="J55" s="103"/>
      <c r="K55" s="103"/>
      <c r="L55" s="104"/>
      <c r="M55" s="105" t="str">
        <f>IF(G54="","",IF($S$19="✔","（翌月払いのため",""))</f>
        <v/>
      </c>
      <c r="N55" s="106" t="str">
        <f>IF(G54="","",IF($S$19="✔",N54-1,""))</f>
        <v/>
      </c>
      <c r="O55" s="105" t="str">
        <f>IF(G54="","",IF($S$19="✔","ヶ月）",""))</f>
        <v/>
      </c>
      <c r="P55" s="107"/>
      <c r="Q55" s="266"/>
      <c r="R55" s="267"/>
      <c r="S55" s="267"/>
      <c r="T55" s="268"/>
      <c r="U55" s="78"/>
      <c r="V55" s="69"/>
      <c r="W55" s="69"/>
      <c r="X55" s="69"/>
      <c r="Y55" s="70"/>
      <c r="Z55" s="78"/>
      <c r="AA55" s="69"/>
      <c r="AB55" s="69"/>
      <c r="AC55" s="69"/>
      <c r="AD55" s="70"/>
      <c r="AE55" s="78"/>
      <c r="AF55" s="69"/>
      <c r="AG55" s="69"/>
      <c r="AH55" s="69"/>
      <c r="AI55" s="70"/>
      <c r="AJ55" s="234"/>
      <c r="AK55" s="235"/>
      <c r="AL55" s="235"/>
      <c r="AM55" s="231"/>
      <c r="AN55" s="153"/>
      <c r="AO55" s="154"/>
      <c r="AP55" s="154"/>
      <c r="AQ55" s="155"/>
      <c r="AR55" s="46"/>
    </row>
    <row r="56" spans="1:49" ht="14.25" customHeight="1">
      <c r="A56" s="46"/>
      <c r="B56" s="239" t="s">
        <v>22</v>
      </c>
      <c r="C56" s="240"/>
      <c r="D56" s="240"/>
      <c r="E56" s="240"/>
      <c r="F56" s="230"/>
      <c r="G56" s="223"/>
      <c r="H56" s="224"/>
      <c r="I56" s="224"/>
      <c r="J56" s="224"/>
      <c r="K56" s="224"/>
      <c r="L56" s="225"/>
      <c r="M56" s="223"/>
      <c r="N56" s="224"/>
      <c r="O56" s="224"/>
      <c r="P56" s="225"/>
      <c r="Q56" s="223"/>
      <c r="R56" s="224"/>
      <c r="S56" s="224"/>
      <c r="T56" s="225"/>
      <c r="U56" s="243">
        <f>SUM(V33+V41+V49)</f>
        <v>0</v>
      </c>
      <c r="V56" s="244"/>
      <c r="W56" s="244"/>
      <c r="X56" s="244"/>
      <c r="Y56" s="230" t="s">
        <v>9</v>
      </c>
      <c r="Z56" s="232">
        <f>SUM(AA33+AA41+AA49)</f>
        <v>0</v>
      </c>
      <c r="AA56" s="233"/>
      <c r="AB56" s="233"/>
      <c r="AC56" s="233"/>
      <c r="AD56" s="230" t="s">
        <v>9</v>
      </c>
      <c r="AE56" s="223"/>
      <c r="AF56" s="224"/>
      <c r="AG56" s="224"/>
      <c r="AH56" s="224"/>
      <c r="AI56" s="225"/>
      <c r="AJ56" s="232">
        <f>SUM(AJ32:AL55)</f>
        <v>0</v>
      </c>
      <c r="AK56" s="233"/>
      <c r="AL56" s="233"/>
      <c r="AM56" s="230" t="s">
        <v>9</v>
      </c>
      <c r="AN56" s="223"/>
      <c r="AO56" s="224"/>
      <c r="AP56" s="224"/>
      <c r="AQ56" s="225"/>
      <c r="AR56" s="46"/>
    </row>
    <row r="57" spans="1:49" ht="14.25" customHeight="1">
      <c r="A57" s="46"/>
      <c r="B57" s="241"/>
      <c r="C57" s="242"/>
      <c r="D57" s="242"/>
      <c r="E57" s="242"/>
      <c r="F57" s="231"/>
      <c r="G57" s="226"/>
      <c r="H57" s="227"/>
      <c r="I57" s="227"/>
      <c r="J57" s="227"/>
      <c r="K57" s="227"/>
      <c r="L57" s="228"/>
      <c r="M57" s="226"/>
      <c r="N57" s="227"/>
      <c r="O57" s="227"/>
      <c r="P57" s="228"/>
      <c r="Q57" s="226"/>
      <c r="R57" s="227"/>
      <c r="S57" s="227"/>
      <c r="T57" s="228"/>
      <c r="U57" s="245"/>
      <c r="V57" s="246"/>
      <c r="W57" s="246"/>
      <c r="X57" s="246"/>
      <c r="Y57" s="231"/>
      <c r="Z57" s="234"/>
      <c r="AA57" s="235"/>
      <c r="AB57" s="235"/>
      <c r="AC57" s="235"/>
      <c r="AD57" s="231"/>
      <c r="AE57" s="226"/>
      <c r="AF57" s="227"/>
      <c r="AG57" s="227"/>
      <c r="AH57" s="227"/>
      <c r="AI57" s="228"/>
      <c r="AJ57" s="234"/>
      <c r="AK57" s="235"/>
      <c r="AL57" s="235"/>
      <c r="AM57" s="231"/>
      <c r="AN57" s="226"/>
      <c r="AO57" s="227"/>
      <c r="AP57" s="227"/>
      <c r="AQ57" s="228"/>
      <c r="AR57" s="46"/>
    </row>
    <row r="58" spans="1:49" ht="21" customHeight="1">
      <c r="A58" s="46"/>
      <c r="B58" s="135" t="s">
        <v>233</v>
      </c>
      <c r="C58" s="88"/>
      <c r="D58" s="88"/>
      <c r="E58" s="88"/>
      <c r="F58" s="88"/>
      <c r="G58" s="88"/>
      <c r="H58" s="88"/>
      <c r="I58" s="88"/>
      <c r="J58" s="88"/>
      <c r="K58" s="88"/>
      <c r="L58" s="136"/>
      <c r="M58" s="46"/>
      <c r="N58" s="46"/>
      <c r="O58" s="46"/>
      <c r="P58" s="46"/>
      <c r="Q58" s="137"/>
      <c r="R58" s="136"/>
      <c r="S58" s="88"/>
      <c r="T58" s="88"/>
      <c r="U58" s="88"/>
      <c r="V58" s="88"/>
      <c r="W58" s="88"/>
      <c r="X58" s="88"/>
      <c r="Y58" s="88"/>
      <c r="Z58" s="88"/>
      <c r="AA58" s="88"/>
      <c r="AB58" s="88"/>
      <c r="AC58" s="88"/>
      <c r="AD58" s="88"/>
      <c r="AE58" s="88"/>
      <c r="AF58" s="88"/>
      <c r="AG58" s="88"/>
      <c r="AH58" s="88"/>
      <c r="AI58" s="88"/>
      <c r="AJ58" s="46"/>
      <c r="AK58" s="46"/>
      <c r="AL58" s="46"/>
      <c r="AM58" s="46"/>
      <c r="AN58" s="88"/>
      <c r="AO58" s="88"/>
      <c r="AP58" s="88"/>
      <c r="AQ58" s="88"/>
      <c r="AR58" s="46"/>
    </row>
    <row r="59" spans="1:49" ht="13.5" customHeight="1">
      <c r="A59" s="46"/>
      <c r="B59" s="229" t="s">
        <v>234</v>
      </c>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46"/>
    </row>
    <row r="60" spans="1:49" ht="15" customHeight="1">
      <c r="A60" s="46"/>
      <c r="B60" s="229"/>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29"/>
      <c r="AP60" s="229"/>
      <c r="AQ60" s="229"/>
      <c r="AR60" s="46"/>
    </row>
    <row r="61" spans="1:49" ht="15" customHeight="1">
      <c r="A61" s="46"/>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46"/>
    </row>
    <row r="62" spans="1:49" ht="15" customHeight="1">
      <c r="A62" s="46"/>
      <c r="B62" s="229"/>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46"/>
    </row>
    <row r="65" s="48" customFormat="1"/>
    <row r="66" s="48" customFormat="1"/>
    <row r="67" s="48" customFormat="1"/>
  </sheetData>
  <mergeCells count="140">
    <mergeCell ref="M3:AH3"/>
    <mergeCell ref="AI3:AQ3"/>
    <mergeCell ref="B5:B6"/>
    <mergeCell ref="C5:C6"/>
    <mergeCell ref="D5:L6"/>
    <mergeCell ref="B9:B11"/>
    <mergeCell ref="C9:C11"/>
    <mergeCell ref="D9:L11"/>
    <mergeCell ref="AC9:AC11"/>
    <mergeCell ref="AD9:AL11"/>
    <mergeCell ref="AM9:AM11"/>
    <mergeCell ref="P10:Q10"/>
    <mergeCell ref="M18:T18"/>
    <mergeCell ref="I19:L19"/>
    <mergeCell ref="M19:Q19"/>
    <mergeCell ref="S19:T19"/>
    <mergeCell ref="U19:W20"/>
    <mergeCell ref="X19:AQ20"/>
    <mergeCell ref="M20:T20"/>
    <mergeCell ref="P11:Q11"/>
    <mergeCell ref="B16:H16"/>
    <mergeCell ref="I16:T16"/>
    <mergeCell ref="U16:AQ16"/>
    <mergeCell ref="B17:H20"/>
    <mergeCell ref="I17:L17"/>
    <mergeCell ref="M17:T17"/>
    <mergeCell ref="U17:W18"/>
    <mergeCell ref="X17:AQ18"/>
    <mergeCell ref="I18:L18"/>
    <mergeCell ref="U28:AD28"/>
    <mergeCell ref="AE28:AI31"/>
    <mergeCell ref="AN28:AQ29"/>
    <mergeCell ref="Q30:T31"/>
    <mergeCell ref="U30:Y31"/>
    <mergeCell ref="Z30:AD31"/>
    <mergeCell ref="AJ30:AM31"/>
    <mergeCell ref="AN30:AQ31"/>
    <mergeCell ref="F27:K27"/>
    <mergeCell ref="M27:Q27"/>
    <mergeCell ref="C28:F31"/>
    <mergeCell ref="G28:L31"/>
    <mergeCell ref="M28:P31"/>
    <mergeCell ref="Q28:T29"/>
    <mergeCell ref="AU30:AZ31"/>
    <mergeCell ref="B32:B35"/>
    <mergeCell ref="C32:F37"/>
    <mergeCell ref="G32:L32"/>
    <mergeCell ref="Q32:T34"/>
    <mergeCell ref="U32:Y32"/>
    <mergeCell ref="AJ32:AL39"/>
    <mergeCell ref="AM32:AM39"/>
    <mergeCell ref="AN32:AQ33"/>
    <mergeCell ref="G33:L33"/>
    <mergeCell ref="B28:B31"/>
    <mergeCell ref="AN34:AQ35"/>
    <mergeCell ref="G35:L37"/>
    <mergeCell ref="M35:P37"/>
    <mergeCell ref="Q35:T39"/>
    <mergeCell ref="X35:Y35"/>
    <mergeCell ref="AC35:AD35"/>
    <mergeCell ref="AF35:AH35"/>
    <mergeCell ref="V33:X33"/>
    <mergeCell ref="AA33:AC33"/>
    <mergeCell ref="AF33:AH33"/>
    <mergeCell ref="V34:W34"/>
    <mergeCell ref="X34:Y34"/>
    <mergeCell ref="AA34:AB34"/>
    <mergeCell ref="AC34:AD34"/>
    <mergeCell ref="B36:B38"/>
    <mergeCell ref="C38:D38"/>
    <mergeCell ref="E38:F38"/>
    <mergeCell ref="G38:L38"/>
    <mergeCell ref="W38:Y38"/>
    <mergeCell ref="B40:B43"/>
    <mergeCell ref="C40:F45"/>
    <mergeCell ref="G40:L40"/>
    <mergeCell ref="Q40:T42"/>
    <mergeCell ref="U40:Y40"/>
    <mergeCell ref="AC42:AD42"/>
    <mergeCell ref="B44:B46"/>
    <mergeCell ref="C46:D46"/>
    <mergeCell ref="E46:F46"/>
    <mergeCell ref="AN42:AQ43"/>
    <mergeCell ref="G43:L45"/>
    <mergeCell ref="M43:P45"/>
    <mergeCell ref="Q43:T47"/>
    <mergeCell ref="X43:Y43"/>
    <mergeCell ref="AC43:AD43"/>
    <mergeCell ref="AF43:AH43"/>
    <mergeCell ref="AJ40:AL47"/>
    <mergeCell ref="AM40:AM47"/>
    <mergeCell ref="AN40:AQ41"/>
    <mergeCell ref="G41:L41"/>
    <mergeCell ref="V41:X41"/>
    <mergeCell ref="AA41:AC41"/>
    <mergeCell ref="AF41:AH41"/>
    <mergeCell ref="V42:W42"/>
    <mergeCell ref="X42:Y42"/>
    <mergeCell ref="AA42:AB42"/>
    <mergeCell ref="G46:L46"/>
    <mergeCell ref="B48:B51"/>
    <mergeCell ref="C48:F53"/>
    <mergeCell ref="G48:L48"/>
    <mergeCell ref="B52:B54"/>
    <mergeCell ref="C54:D54"/>
    <mergeCell ref="E54:F54"/>
    <mergeCell ref="X50:Y50"/>
    <mergeCell ref="AA50:AB50"/>
    <mergeCell ref="AC50:AD50"/>
    <mergeCell ref="AN50:AQ51"/>
    <mergeCell ref="G51:L53"/>
    <mergeCell ref="M51:P53"/>
    <mergeCell ref="Q51:T55"/>
    <mergeCell ref="X51:Y51"/>
    <mergeCell ref="AC51:AD51"/>
    <mergeCell ref="AF51:AH51"/>
    <mergeCell ref="Q48:T50"/>
    <mergeCell ref="U48:Y48"/>
    <mergeCell ref="AJ48:AL55"/>
    <mergeCell ref="AM48:AM55"/>
    <mergeCell ref="AN48:AQ49"/>
    <mergeCell ref="G49:L49"/>
    <mergeCell ref="V49:X49"/>
    <mergeCell ref="AA49:AC49"/>
    <mergeCell ref="AF49:AH49"/>
    <mergeCell ref="V50:W50"/>
    <mergeCell ref="AN56:AQ57"/>
    <mergeCell ref="B59:AQ62"/>
    <mergeCell ref="Y56:Y57"/>
    <mergeCell ref="Z56:AC57"/>
    <mergeCell ref="AD56:AD57"/>
    <mergeCell ref="AE56:AI57"/>
    <mergeCell ref="AJ56:AL57"/>
    <mergeCell ref="AM56:AM57"/>
    <mergeCell ref="G54:L54"/>
    <mergeCell ref="B56:F57"/>
    <mergeCell ref="G56:L57"/>
    <mergeCell ref="M56:P57"/>
    <mergeCell ref="Q56:T57"/>
    <mergeCell ref="U56:X57"/>
  </mergeCells>
  <phoneticPr fontId="1"/>
  <dataValidations count="2">
    <dataValidation type="list" allowBlank="1" showInputMessage="1" showErrorMessage="1" errorTitle="入力確認" error="リストから選択してください。" sqref="C5:C6 C9:C11" xr:uid="{DACF3380-26A8-493D-BA72-A75479E6D425}">
      <formula1>"✔,　"</formula1>
    </dataValidation>
    <dataValidation type="list" allowBlank="1" showInputMessage="1" showErrorMessage="1" sqref="B39 B47 S19:T19 V54 V46 V38 O5:O6 B55" xr:uid="{7C2D6E3E-1C94-417B-A3C1-4C664114E717}">
      <formula1>"✔,　"</formula1>
    </dataValidation>
  </dataValidations>
  <printOptions horizontalCentered="1"/>
  <pageMargins left="0.23622047244094491" right="0.23622047244094491" top="0.65" bottom="0.21" header="0.17" footer="0.17"/>
  <pageSetup paperSize="9" scale="69" fitToHeight="0" orientation="landscape" r:id="rId1"/>
  <rowBreaks count="1" manualBreakCount="1">
    <brk id="26" max="44"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2684D-DF4F-45BC-9F65-DBECBC73245F}">
  <sheetPr>
    <tabColor theme="1"/>
  </sheetPr>
  <dimension ref="A1"/>
  <sheetViews>
    <sheetView topLeftCell="A13" workbookViewId="0">
      <selection activeCell="R38" sqref="R38:R39"/>
    </sheetView>
  </sheetViews>
  <sheetFormatPr defaultRowHeight="18.75"/>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FD9D5-87B1-494D-81F6-C939B8C85003}">
  <sheetPr>
    <tabColor theme="5" tint="0.79998168889431442"/>
  </sheetPr>
  <dimension ref="A1:J28"/>
  <sheetViews>
    <sheetView showZeros="0" zoomScaleNormal="100" workbookViewId="0">
      <pane ySplit="1" topLeftCell="A5" activePane="bottomLeft" state="frozen"/>
      <selection pane="bottomLeft" activeCell="N26" sqref="N26"/>
    </sheetView>
  </sheetViews>
  <sheetFormatPr defaultColWidth="9" defaultRowHeight="13.5"/>
  <cols>
    <col min="1" max="1" width="17.625" style="48" customWidth="1"/>
    <col min="2" max="2" width="3.375" style="48" customWidth="1"/>
    <col min="3" max="3" width="14.375" style="48" customWidth="1"/>
    <col min="4" max="4" width="7.125" style="48" customWidth="1"/>
    <col min="5" max="5" width="9" style="48"/>
    <col min="6" max="6" width="1.875" style="48" customWidth="1"/>
    <col min="7" max="8" width="9" style="48"/>
    <col min="9" max="9" width="7.125" style="48" customWidth="1"/>
    <col min="10" max="10" width="0" style="48" hidden="1" customWidth="1"/>
    <col min="11" max="16384" width="9" style="48"/>
  </cols>
  <sheetData>
    <row r="1" spans="1:10">
      <c r="A1" s="48" t="s">
        <v>37</v>
      </c>
      <c r="I1" s="91"/>
    </row>
    <row r="3" spans="1:10">
      <c r="J3" s="48">
        <f>IF(G4="年月日",0,IF(G4="",0,1))</f>
        <v>0</v>
      </c>
    </row>
    <row r="4" spans="1:10">
      <c r="G4" s="524" t="s">
        <v>63</v>
      </c>
      <c r="H4" s="524"/>
      <c r="I4" s="524"/>
      <c r="J4" s="48">
        <f>IF(C28="",0,1)</f>
        <v>0</v>
      </c>
    </row>
    <row r="5" spans="1:10">
      <c r="A5" s="48" t="s">
        <v>7</v>
      </c>
      <c r="J5" s="45">
        <f>SUBTOTAL(6,J3:J4)</f>
        <v>0</v>
      </c>
    </row>
    <row r="6" spans="1:10">
      <c r="A6" s="48" t="s">
        <v>277</v>
      </c>
    </row>
    <row r="8" spans="1:10">
      <c r="F8" s="91" t="s">
        <v>11</v>
      </c>
      <c r="G8" s="180"/>
    </row>
    <row r="9" spans="1:10" ht="27" customHeight="1">
      <c r="D9" s="204" t="s">
        <v>32</v>
      </c>
      <c r="E9" s="204"/>
      <c r="F9" s="181"/>
      <c r="G9" s="206"/>
      <c r="H9" s="206"/>
      <c r="I9" s="206"/>
    </row>
    <row r="10" spans="1:10" ht="13.5" customHeight="1">
      <c r="D10" s="202" t="s">
        <v>33</v>
      </c>
      <c r="E10" s="202"/>
      <c r="F10" s="181"/>
      <c r="G10" s="200"/>
      <c r="H10" s="200"/>
      <c r="I10" s="200"/>
    </row>
    <row r="11" spans="1:10">
      <c r="D11" s="202" t="s">
        <v>2</v>
      </c>
      <c r="E11" s="202"/>
      <c r="F11" s="181"/>
      <c r="G11" s="200"/>
      <c r="H11" s="200"/>
      <c r="I11" s="200"/>
    </row>
    <row r="12" spans="1:10">
      <c r="E12" s="181"/>
      <c r="F12" s="181"/>
    </row>
    <row r="13" spans="1:10">
      <c r="D13" s="202" t="s">
        <v>31</v>
      </c>
      <c r="E13" s="202"/>
      <c r="F13" s="181"/>
      <c r="G13" s="206"/>
      <c r="H13" s="206"/>
      <c r="I13" s="206"/>
    </row>
    <row r="14" spans="1:10">
      <c r="D14" s="202" t="s">
        <v>3</v>
      </c>
      <c r="E14" s="202"/>
      <c r="F14" s="181"/>
      <c r="G14" s="206"/>
      <c r="H14" s="206"/>
      <c r="I14" s="206"/>
    </row>
    <row r="15" spans="1:10">
      <c r="D15" s="202" t="s">
        <v>4</v>
      </c>
      <c r="E15" s="202"/>
      <c r="F15" s="181"/>
      <c r="G15" s="525"/>
      <c r="H15" s="525"/>
      <c r="I15" s="525"/>
    </row>
    <row r="16" spans="1:10">
      <c r="E16" s="181"/>
      <c r="F16" s="181"/>
    </row>
    <row r="17" spans="1:9">
      <c r="E17" s="181"/>
      <c r="F17" s="181"/>
    </row>
    <row r="19" spans="1:9" ht="29.25" customHeight="1">
      <c r="A19" s="195" t="s">
        <v>343</v>
      </c>
      <c r="B19" s="196"/>
      <c r="C19" s="196"/>
      <c r="D19" s="196"/>
      <c r="E19" s="196"/>
      <c r="F19" s="196"/>
      <c r="G19" s="196"/>
      <c r="H19" s="196"/>
      <c r="I19" s="196"/>
    </row>
    <row r="20" spans="1:9">
      <c r="A20" s="182"/>
      <c r="B20" s="182"/>
      <c r="C20" s="182"/>
      <c r="D20" s="182"/>
      <c r="E20" s="182"/>
      <c r="F20" s="182"/>
      <c r="G20" s="182"/>
      <c r="H20" s="182"/>
      <c r="I20" s="182"/>
    </row>
    <row r="22" spans="1:9" ht="45" customHeight="1">
      <c r="A22" s="197" t="s">
        <v>344</v>
      </c>
      <c r="B22" s="198"/>
      <c r="C22" s="198"/>
      <c r="D22" s="198"/>
      <c r="E22" s="198"/>
      <c r="F22" s="198"/>
      <c r="G22" s="198"/>
      <c r="H22" s="198"/>
      <c r="I22" s="198"/>
    </row>
    <row r="23" spans="1:9" ht="13.5" customHeight="1">
      <c r="A23" s="183"/>
      <c r="B23" s="184"/>
      <c r="C23" s="184"/>
      <c r="D23" s="184"/>
      <c r="E23" s="184"/>
      <c r="F23" s="184"/>
      <c r="G23" s="184"/>
      <c r="H23" s="184"/>
      <c r="I23" s="184"/>
    </row>
    <row r="25" spans="1:9">
      <c r="A25" s="196" t="s">
        <v>5</v>
      </c>
      <c r="B25" s="196"/>
      <c r="C25" s="196"/>
      <c r="D25" s="196"/>
      <c r="E25" s="196"/>
      <c r="F25" s="196"/>
      <c r="G25" s="196"/>
      <c r="H25" s="196"/>
      <c r="I25" s="196"/>
    </row>
    <row r="26" spans="1:9">
      <c r="A26" s="182"/>
      <c r="B26" s="182"/>
      <c r="C26" s="182"/>
      <c r="D26" s="182"/>
      <c r="E26" s="182"/>
      <c r="F26" s="182"/>
      <c r="G26" s="182"/>
      <c r="H26" s="182"/>
      <c r="I26" s="182"/>
    </row>
    <row r="28" spans="1:9" ht="47.25" customHeight="1">
      <c r="A28" s="188" t="s">
        <v>332</v>
      </c>
      <c r="C28" s="521"/>
      <c r="D28" s="521"/>
      <c r="E28" s="521"/>
      <c r="F28" s="521"/>
      <c r="G28" s="521"/>
      <c r="H28" s="521"/>
      <c r="I28" s="521"/>
    </row>
  </sheetData>
  <mergeCells count="17">
    <mergeCell ref="D9:E9"/>
    <mergeCell ref="D10:E10"/>
    <mergeCell ref="G4:I4"/>
    <mergeCell ref="G9:I9"/>
    <mergeCell ref="G10:I10"/>
    <mergeCell ref="G11:I11"/>
    <mergeCell ref="D11:E11"/>
    <mergeCell ref="D13:E13"/>
    <mergeCell ref="D14:E14"/>
    <mergeCell ref="D15:E15"/>
    <mergeCell ref="C28:I28"/>
    <mergeCell ref="G13:I13"/>
    <mergeCell ref="G14:I14"/>
    <mergeCell ref="G15:I15"/>
    <mergeCell ref="A19:I19"/>
    <mergeCell ref="A22:I22"/>
    <mergeCell ref="A25:I25"/>
  </mergeCells>
  <phoneticPr fontId="1"/>
  <conditionalFormatting sqref="A1:I28">
    <cfRule type="expression" dxfId="11" priority="1">
      <formula>_xlfn.ISFORMULA(A1)</formula>
    </cfRule>
  </conditionalFormatting>
  <dataValidations count="1">
    <dataValidation imeMode="disabled" allowBlank="1" showInputMessage="1" showErrorMessage="1" sqref="G8 G15:I15" xr:uid="{9BB16D34-D5DC-4E6D-80BF-205A50052671}"/>
  </dataValidations>
  <pageMargins left="0.78740157480314965" right="0.78740157480314965"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70101-2705-40CD-B25B-390A2E333BE4}">
  <sheetPr>
    <tabColor theme="1"/>
  </sheetPr>
  <dimension ref="A1"/>
  <sheetViews>
    <sheetView workbookViewId="0">
      <selection activeCell="R19" sqref="R19"/>
    </sheetView>
  </sheetViews>
  <sheetFormatPr defaultRowHeight="18.75"/>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B3C44-322D-47BB-98C8-833A6070D807}">
  <sheetPr>
    <tabColor rgb="FF7030A0"/>
  </sheetPr>
  <dimension ref="A1:DQ3"/>
  <sheetViews>
    <sheetView showFormulas="1" workbookViewId="0"/>
  </sheetViews>
  <sheetFormatPr defaultColWidth="9" defaultRowHeight="18.75"/>
  <cols>
    <col min="1" max="1" width="14.375" style="25" customWidth="1"/>
    <col min="2" max="2" width="15.25" style="25" customWidth="1"/>
    <col min="3" max="3" width="14.125" style="25" customWidth="1"/>
    <col min="4" max="4" width="14.5" style="25" customWidth="1"/>
    <col min="5" max="5" width="15.625" style="25" customWidth="1"/>
    <col min="6" max="6" width="12.75" style="25" customWidth="1"/>
    <col min="7" max="7" width="13.5" style="25" customWidth="1"/>
    <col min="8" max="8" width="13.625" style="25" customWidth="1"/>
    <col min="9" max="9" width="13.875" style="25" customWidth="1"/>
    <col min="10" max="10" width="14.375" style="25" customWidth="1"/>
    <col min="11" max="11" width="14.5" style="25" customWidth="1"/>
    <col min="12" max="12" width="13.25" style="25" customWidth="1"/>
    <col min="13" max="13" width="11.5" style="25" customWidth="1"/>
    <col min="14" max="14" width="14.375" style="25" customWidth="1"/>
    <col min="15" max="15" width="15.375" style="25" customWidth="1"/>
    <col min="16" max="16" width="13" style="25" customWidth="1"/>
    <col min="17" max="17" width="10.25" style="25" customWidth="1"/>
    <col min="18" max="19" width="16.125" style="25" bestFit="1" customWidth="1"/>
    <col min="20" max="20" width="10.125" style="25" customWidth="1"/>
    <col min="21" max="22" width="16.125" style="25" bestFit="1" customWidth="1"/>
    <col min="23" max="23" width="18.375" style="25" bestFit="1" customWidth="1"/>
    <col min="24" max="24" width="18.125" style="25" bestFit="1" customWidth="1"/>
    <col min="25" max="25" width="17.875" style="25" bestFit="1" customWidth="1"/>
    <col min="26" max="27" width="16.125" style="25" bestFit="1" customWidth="1"/>
    <col min="28" max="28" width="16.25" style="25" bestFit="1" customWidth="1"/>
    <col min="29" max="29" width="16.125" style="25" bestFit="1" customWidth="1"/>
    <col min="30" max="31" width="16.25" style="25" bestFit="1" customWidth="1"/>
    <col min="32" max="32" width="18.125" style="25" bestFit="1" customWidth="1"/>
    <col min="33" max="16384" width="9" style="25"/>
  </cols>
  <sheetData>
    <row r="1" spans="1:121">
      <c r="A1" s="24" t="s">
        <v>64</v>
      </c>
      <c r="M1" s="28" t="s">
        <v>76</v>
      </c>
      <c r="AS1" s="30" t="s">
        <v>105</v>
      </c>
      <c r="BA1" s="31" t="s">
        <v>112</v>
      </c>
      <c r="BH1" s="33" t="s">
        <v>115</v>
      </c>
      <c r="BS1" s="36" t="s">
        <v>119</v>
      </c>
      <c r="CB1" s="38" t="s">
        <v>121</v>
      </c>
      <c r="CL1" s="41" t="s">
        <v>124</v>
      </c>
    </row>
    <row r="2" spans="1:121">
      <c r="A2" s="25" t="s">
        <v>65</v>
      </c>
      <c r="B2" s="25" t="s">
        <v>66</v>
      </c>
      <c r="C2" s="25" t="s">
        <v>67</v>
      </c>
      <c r="D2" s="25" t="s">
        <v>16</v>
      </c>
      <c r="E2" s="25" t="s">
        <v>47</v>
      </c>
      <c r="F2" s="25" t="s">
        <v>68</v>
      </c>
      <c r="G2" s="25" t="s">
        <v>69</v>
      </c>
      <c r="H2" s="25" t="s">
        <v>70</v>
      </c>
      <c r="I2" s="25" t="s">
        <v>71</v>
      </c>
      <c r="J2" s="25" t="s">
        <v>72</v>
      </c>
      <c r="K2" s="25" t="s">
        <v>73</v>
      </c>
      <c r="L2" s="25" t="s">
        <v>74</v>
      </c>
      <c r="M2" s="25" t="s">
        <v>38</v>
      </c>
      <c r="N2" s="25" t="s">
        <v>77</v>
      </c>
      <c r="O2" s="25" t="s">
        <v>78</v>
      </c>
      <c r="P2" s="25" t="s">
        <v>79</v>
      </c>
      <c r="Q2" s="25" t="s">
        <v>77</v>
      </c>
      <c r="R2" s="25" t="s">
        <v>16</v>
      </c>
      <c r="S2" s="25" t="s">
        <v>80</v>
      </c>
      <c r="T2" s="25" t="s">
        <v>81</v>
      </c>
      <c r="U2" s="25" t="s">
        <v>82</v>
      </c>
      <c r="V2" s="25" t="s">
        <v>0</v>
      </c>
      <c r="W2" s="25" t="s">
        <v>83</v>
      </c>
      <c r="X2" s="25" t="s">
        <v>84</v>
      </c>
      <c r="Y2" s="25" t="s">
        <v>85</v>
      </c>
      <c r="Z2" s="25" t="s">
        <v>86</v>
      </c>
      <c r="AA2" s="29" t="s">
        <v>87</v>
      </c>
      <c r="AB2" s="25" t="s">
        <v>88</v>
      </c>
      <c r="AC2" s="25" t="s">
        <v>89</v>
      </c>
      <c r="AD2" s="25" t="s">
        <v>90</v>
      </c>
      <c r="AE2" s="25" t="s">
        <v>91</v>
      </c>
      <c r="AF2" s="25" t="s">
        <v>92</v>
      </c>
      <c r="AG2" s="25" t="s">
        <v>93</v>
      </c>
      <c r="AH2" s="25" t="s">
        <v>94</v>
      </c>
      <c r="AI2" s="25" t="s">
        <v>95</v>
      </c>
      <c r="AJ2" s="25" t="s">
        <v>96</v>
      </c>
      <c r="AK2" s="25" t="s">
        <v>97</v>
      </c>
      <c r="AL2" s="25" t="s">
        <v>98</v>
      </c>
      <c r="AM2" s="25" t="s">
        <v>99</v>
      </c>
      <c r="AN2" s="25" t="s">
        <v>100</v>
      </c>
      <c r="AO2" s="25" t="s">
        <v>101</v>
      </c>
      <c r="AP2" s="25" t="s">
        <v>102</v>
      </c>
      <c r="AQ2" s="25" t="s">
        <v>103</v>
      </c>
      <c r="AR2" s="25" t="s">
        <v>104</v>
      </c>
      <c r="AS2" s="25" t="s">
        <v>106</v>
      </c>
      <c r="AT2" s="25" t="s">
        <v>107</v>
      </c>
      <c r="AU2" s="25" t="s">
        <v>108</v>
      </c>
      <c r="AV2" s="25" t="s">
        <v>109</v>
      </c>
      <c r="AW2" s="25" t="s">
        <v>110</v>
      </c>
      <c r="AX2" s="25" t="s">
        <v>111</v>
      </c>
      <c r="AY2" s="25" t="s">
        <v>138</v>
      </c>
      <c r="AZ2" s="25" t="s">
        <v>139</v>
      </c>
      <c r="BA2" s="25" t="s">
        <v>106</v>
      </c>
      <c r="BB2" s="25" t="s">
        <v>107</v>
      </c>
      <c r="BC2" s="25" t="s">
        <v>30</v>
      </c>
      <c r="BD2" s="25" t="s">
        <v>109</v>
      </c>
      <c r="BE2" s="25" t="s">
        <v>113</v>
      </c>
      <c r="BF2" s="25" t="s">
        <v>111</v>
      </c>
      <c r="BG2" s="25" t="s">
        <v>114</v>
      </c>
      <c r="BH2" s="25" t="s">
        <v>65</v>
      </c>
      <c r="BI2" s="25" t="s">
        <v>66</v>
      </c>
      <c r="BJ2" s="25" t="s">
        <v>67</v>
      </c>
      <c r="BK2" s="25" t="s">
        <v>107</v>
      </c>
      <c r="BL2" s="25" t="s">
        <v>109</v>
      </c>
      <c r="BM2" s="25" t="s">
        <v>111</v>
      </c>
      <c r="BN2" s="25" t="s">
        <v>31</v>
      </c>
      <c r="BO2" s="25" t="s">
        <v>116</v>
      </c>
      <c r="BP2" s="25" t="s">
        <v>117</v>
      </c>
      <c r="BQ2" s="25" t="s">
        <v>118</v>
      </c>
      <c r="BR2" s="25" t="s">
        <v>74</v>
      </c>
      <c r="BS2" s="25" t="s">
        <v>65</v>
      </c>
      <c r="BT2" s="25" t="s">
        <v>106</v>
      </c>
      <c r="BU2" s="25" t="s">
        <v>107</v>
      </c>
      <c r="BV2" s="25" t="s">
        <v>109</v>
      </c>
      <c r="BW2" s="25" t="s">
        <v>111</v>
      </c>
      <c r="BX2" s="25" t="s">
        <v>31</v>
      </c>
      <c r="BY2" s="25" t="s">
        <v>116</v>
      </c>
      <c r="BZ2" s="25" t="s">
        <v>117</v>
      </c>
      <c r="CA2" s="25" t="s">
        <v>120</v>
      </c>
      <c r="CB2" s="25" t="s">
        <v>65</v>
      </c>
      <c r="CC2" s="25" t="s">
        <v>66</v>
      </c>
      <c r="CD2" s="25" t="s">
        <v>122</v>
      </c>
      <c r="CE2" s="25" t="s">
        <v>107</v>
      </c>
      <c r="CF2" s="25" t="s">
        <v>109</v>
      </c>
      <c r="CG2" s="25" t="s">
        <v>111</v>
      </c>
      <c r="CH2" s="25" t="s">
        <v>31</v>
      </c>
      <c r="CI2" s="25" t="s">
        <v>116</v>
      </c>
      <c r="CJ2" s="25" t="s">
        <v>117</v>
      </c>
      <c r="CK2" s="25" t="s">
        <v>123</v>
      </c>
      <c r="CL2" s="25" t="s">
        <v>125</v>
      </c>
      <c r="CM2" s="25" t="s">
        <v>126</v>
      </c>
      <c r="CN2" s="25" t="s">
        <v>127</v>
      </c>
      <c r="CO2" s="25" t="s">
        <v>126</v>
      </c>
      <c r="CP2" s="25" t="s">
        <v>128</v>
      </c>
      <c r="CQ2" s="25" t="s">
        <v>129</v>
      </c>
      <c r="CR2" s="25" t="s">
        <v>130</v>
      </c>
      <c r="CS2" s="25" t="s">
        <v>131</v>
      </c>
      <c r="CT2" s="25" t="s">
        <v>132</v>
      </c>
      <c r="CU2" s="25" t="s">
        <v>133</v>
      </c>
      <c r="CV2" s="25" t="s">
        <v>134</v>
      </c>
      <c r="CW2" s="25" t="s">
        <v>135</v>
      </c>
      <c r="CX2" s="25" t="s">
        <v>136</v>
      </c>
      <c r="CY2" s="25" t="s">
        <v>137</v>
      </c>
      <c r="CZ2" s="29" t="s">
        <v>87</v>
      </c>
      <c r="DA2" s="25" t="s">
        <v>88</v>
      </c>
      <c r="DB2" s="25" t="s">
        <v>89</v>
      </c>
      <c r="DC2" s="25" t="s">
        <v>90</v>
      </c>
      <c r="DD2" s="25" t="s">
        <v>91</v>
      </c>
      <c r="DE2" s="25" t="s">
        <v>92</v>
      </c>
      <c r="DF2" s="25" t="s">
        <v>93</v>
      </c>
      <c r="DG2" s="25" t="s">
        <v>94</v>
      </c>
      <c r="DH2" s="25" t="s">
        <v>95</v>
      </c>
      <c r="DI2" s="25" t="s">
        <v>96</v>
      </c>
      <c r="DJ2" s="25" t="s">
        <v>97</v>
      </c>
      <c r="DK2" s="25" t="s">
        <v>98</v>
      </c>
      <c r="DL2" s="25" t="s">
        <v>99</v>
      </c>
      <c r="DM2" s="25" t="s">
        <v>100</v>
      </c>
      <c r="DN2" s="25" t="s">
        <v>101</v>
      </c>
      <c r="DO2" s="25" t="s">
        <v>102</v>
      </c>
      <c r="DP2" s="25" t="s">
        <v>103</v>
      </c>
      <c r="DQ2" s="25" t="s">
        <v>104</v>
      </c>
    </row>
    <row r="3" spans="1:121">
      <c r="A3" s="24">
        <f>'様式１（交付申請書）'!G3</f>
        <v>0</v>
      </c>
      <c r="B3" s="24" t="str">
        <f>'様式１（交付申請書）'!G4</f>
        <v>年月日</v>
      </c>
      <c r="C3" s="26" t="s">
        <v>75</v>
      </c>
      <c r="D3" s="24">
        <f>'様式１（交付申請書）'!G9</f>
        <v>0</v>
      </c>
      <c r="E3" s="24">
        <f>'様式１（交付申請書）'!G10</f>
        <v>0</v>
      </c>
      <c r="F3" s="24">
        <f>'様式１（交付申請書）'!G11</f>
        <v>0</v>
      </c>
      <c r="G3" s="24">
        <f>'様式１（交付申請書）'!G12</f>
        <v>0</v>
      </c>
      <c r="H3" s="24">
        <f>'様式１（交付申請書）'!G14</f>
        <v>0</v>
      </c>
      <c r="I3" s="24">
        <f>'様式１（交付申請書）'!G15</f>
        <v>0</v>
      </c>
      <c r="J3" s="26">
        <f>'様式１（交付申請書）'!G16</f>
        <v>0</v>
      </c>
      <c r="K3" s="24" t="e">
        <f>'様式１（交付申請書）'!#REF!</f>
        <v>#REF!</v>
      </c>
      <c r="L3" s="27">
        <f>'様式１（交付申請書）'!D30</f>
        <v>0</v>
      </c>
      <c r="M3" s="28">
        <f>'様式１別紙１（補助対象中小企業等確認書）'!B6</f>
        <v>0</v>
      </c>
      <c r="N3" s="28">
        <f>'様式１別紙１（補助対象中小企業等確認書）'!F6</f>
        <v>0</v>
      </c>
      <c r="O3" s="28">
        <f>'様式１別紙１（補助対象中小企業等確認書）'!H6</f>
        <v>0</v>
      </c>
      <c r="P3" s="28">
        <f>'様式１別紙１（補助対象中小企業等確認書）'!C9</f>
        <v>0</v>
      </c>
      <c r="Q3" s="28">
        <f>'様式１別紙１（補助対象中小企業等確認書）'!H9</f>
        <v>0</v>
      </c>
      <c r="R3" s="28">
        <f>'様式１別紙１（補助対象中小企業等確認書）'!C10</f>
        <v>0</v>
      </c>
      <c r="S3" s="28">
        <f>'様式１別紙１（補助対象中小企業等確認書）'!G10</f>
        <v>0</v>
      </c>
      <c r="T3" s="28">
        <f>'様式１別紙１（補助対象中小企業等確認書）'!D13</f>
        <v>0</v>
      </c>
      <c r="U3" s="28">
        <f>'様式１別紙１（補助対象中小企業等確認書）'!D14</f>
        <v>0</v>
      </c>
      <c r="V3" s="28" t="str">
        <f>'様式１別紙１（補助対象中小企業等確認書）'!C15</f>
        <v>電話</v>
      </c>
      <c r="W3" s="28">
        <f>'様式１別紙１（補助対象中小企業等確認書）'!D16</f>
        <v>0</v>
      </c>
      <c r="X3" s="28">
        <f>'様式１別紙１（補助対象中小企業等確認書）'!D17</f>
        <v>0</v>
      </c>
      <c r="Y3" s="28">
        <f>'様式１別紙１（補助対象中小企業等確認書）'!B20</f>
        <v>0</v>
      </c>
      <c r="Z3" s="28">
        <f>'様式１別紙１（補助対象中小企業等確認書）'!F20</f>
        <v>0</v>
      </c>
      <c r="AA3" s="28">
        <f>'様式１別紙１（補助対象中小企業等確認書）'!F24</f>
        <v>0</v>
      </c>
      <c r="AB3" s="28">
        <f>'様式１別紙１（補助対象中小企業等確認書）'!F25</f>
        <v>0</v>
      </c>
      <c r="AC3" s="28">
        <f>'様式１別紙１（補助対象中小企業等確認書）'!E30</f>
        <v>0</v>
      </c>
      <c r="AD3" s="28">
        <f>'様式１別紙１（補助対象中小企業等確認書）'!A31</f>
        <v>0</v>
      </c>
      <c r="AE3" s="28">
        <f>'様式１別紙１（補助対象中小企業等確認書）'!E31</f>
        <v>0</v>
      </c>
      <c r="AF3" s="28">
        <f>'様式１別紙１（補助対象中小企業等確認書）'!G31</f>
        <v>0</v>
      </c>
      <c r="AG3" s="28">
        <f>'様式１別紙１（補助対象中小企業等確認書）'!E32</f>
        <v>0</v>
      </c>
      <c r="AH3" s="28">
        <f>'様式１別紙１（補助対象中小企業等確認書）'!E33</f>
        <v>0</v>
      </c>
      <c r="AI3" s="28">
        <f>'様式１別紙１（補助対象中小企業等確認書）'!A37</f>
        <v>0</v>
      </c>
      <c r="AJ3" s="28">
        <f>'様式１別紙１（補助対象中小企業等確認書）'!E37</f>
        <v>0</v>
      </c>
      <c r="AK3" s="28">
        <f>'様式１別紙１（補助対象中小企業等確認書）'!G37</f>
        <v>0</v>
      </c>
      <c r="AL3" s="28">
        <f>'様式１別紙１（補助対象中小企業等確認書）'!A38</f>
        <v>0</v>
      </c>
      <c r="AM3" s="28">
        <f>'様式１別紙１（補助対象中小企業等確認書）'!E38</f>
        <v>0</v>
      </c>
      <c r="AN3" s="28">
        <f>'様式１別紙１（補助対象中小企業等確認書）'!G38</f>
        <v>0</v>
      </c>
      <c r="AO3" s="28">
        <f>'様式１別紙１（補助対象中小企業等確認書）'!A39</f>
        <v>0</v>
      </c>
      <c r="AP3" s="28">
        <f>'様式１別紙１（補助対象中小企業等確認書）'!E39</f>
        <v>0</v>
      </c>
      <c r="AQ3" s="28">
        <f>'様式１別紙１（補助対象中小企業等確認書）'!G39</f>
        <v>0</v>
      </c>
      <c r="AR3" s="28">
        <f>'様式１別紙１（補助対象中小企業等確認書）'!E40</f>
        <v>0</v>
      </c>
      <c r="AS3" s="30">
        <f>'様式１別紙３（誓約書）'!A14</f>
        <v>0</v>
      </c>
      <c r="AT3" s="30">
        <f>'様式１別紙３（誓約書）'!C20</f>
        <v>0</v>
      </c>
      <c r="AU3" s="30">
        <f>'様式１別紙３（誓約書）'!C22</f>
        <v>0</v>
      </c>
      <c r="AV3" s="30">
        <f>'様式１別紙３（誓約書）'!C23</f>
        <v>0</v>
      </c>
      <c r="AW3" s="30">
        <f>'様式１別紙３（誓約書）'!C24</f>
        <v>0</v>
      </c>
      <c r="AX3" s="30">
        <f>'様式１別紙３（誓約書）'!C25</f>
        <v>0</v>
      </c>
      <c r="AY3" s="30" t="e">
        <f>'様式１別紙３（誓約書）'!#REF!</f>
        <v>#REF!</v>
      </c>
      <c r="AZ3" s="30" t="e">
        <f>'様式１別紙３（誓約書）'!#REF!</f>
        <v>#REF!</v>
      </c>
      <c r="BA3" s="31" t="e">
        <f>#REF!</f>
        <v>#REF!</v>
      </c>
      <c r="BB3" s="31" t="e">
        <f>#REF!</f>
        <v>#REF!</v>
      </c>
      <c r="BC3" s="31" t="e">
        <f>#REF!</f>
        <v>#REF!</v>
      </c>
      <c r="BD3" s="31" t="e">
        <f>#REF!</f>
        <v>#REF!</v>
      </c>
      <c r="BE3" s="31" t="e">
        <f>#REF!</f>
        <v>#REF!</v>
      </c>
      <c r="BF3" s="31" t="e">
        <f>#REF!</f>
        <v>#REF!</v>
      </c>
      <c r="BG3" s="32" t="e">
        <f>#REF!</f>
        <v>#REF!</v>
      </c>
      <c r="BH3" s="33">
        <f>'様式３（事業計画変更申請書）'!G3</f>
        <v>0</v>
      </c>
      <c r="BI3" s="33" t="str">
        <f>'様式３（事業計画変更申請書）'!G4</f>
        <v>年月日</v>
      </c>
      <c r="BJ3" s="34">
        <f>'様式３（事業計画変更申請書）'!G8</f>
        <v>0</v>
      </c>
      <c r="BK3" s="33">
        <f>'様式３（事業計画変更申請書）'!G9</f>
        <v>0</v>
      </c>
      <c r="BL3" s="33">
        <f>'様式３（事業計画変更申請書）'!G10</f>
        <v>0</v>
      </c>
      <c r="BM3" s="33">
        <f>'様式３（事業計画変更申請書）'!G11</f>
        <v>0</v>
      </c>
      <c r="BN3" s="33">
        <f>'様式３（事業計画変更申請書）'!G13</f>
        <v>0</v>
      </c>
      <c r="BO3" s="33">
        <f>'様式３（事業計画変更申請書）'!G14</f>
        <v>0</v>
      </c>
      <c r="BP3" s="34" t="s">
        <v>140</v>
      </c>
      <c r="BQ3" s="33">
        <f>'様式３（事業計画変更申請書）'!C28</f>
        <v>0</v>
      </c>
      <c r="BR3" s="35">
        <f>'様式３（事業計画変更申請書）'!D31</f>
        <v>0</v>
      </c>
      <c r="BS3" s="36">
        <f>'様式４（廃止承認申請書）'!G3</f>
        <v>0</v>
      </c>
      <c r="BT3" s="37">
        <f>'様式４（廃止承認申請書）'!G8</f>
        <v>0</v>
      </c>
      <c r="BU3" s="36">
        <f>'様式４（廃止承認申請書）'!G9</f>
        <v>0</v>
      </c>
      <c r="BV3" s="36">
        <f>'様式４（廃止承認申請書）'!G10</f>
        <v>0</v>
      </c>
      <c r="BW3" s="36">
        <f>'様式４（廃止承認申請書）'!G11</f>
        <v>0</v>
      </c>
      <c r="BX3" s="36">
        <f>'様式４（廃止承認申請書）'!G13</f>
        <v>0</v>
      </c>
      <c r="BY3" s="36">
        <f>'様式４（廃止承認申請書）'!G14</f>
        <v>0</v>
      </c>
      <c r="BZ3" s="37">
        <f>'様式４（廃止承認申請書）'!G15</f>
        <v>0</v>
      </c>
      <c r="CA3" s="36">
        <f>'様式４（廃止承認申請書）'!C28</f>
        <v>0</v>
      </c>
      <c r="CB3" s="38">
        <f>'様式6（交付請求書）'!G3</f>
        <v>0</v>
      </c>
      <c r="CC3" s="38" t="str">
        <f>'様式6（交付請求書）'!G4</f>
        <v>年月日</v>
      </c>
      <c r="CD3" s="39" t="s">
        <v>141</v>
      </c>
      <c r="CE3" s="38">
        <f>'様式6（交付請求書）'!G9</f>
        <v>0</v>
      </c>
      <c r="CF3" s="38">
        <f>'様式6（交付請求書）'!G10</f>
        <v>0</v>
      </c>
      <c r="CG3" s="38">
        <f>'様式6（交付請求書）'!G11</f>
        <v>0</v>
      </c>
      <c r="CH3" s="38">
        <f>'様式6（交付請求書）'!G13</f>
        <v>0</v>
      </c>
      <c r="CI3" s="38">
        <f>'様式6（交付請求書）'!G14</f>
        <v>0</v>
      </c>
      <c r="CJ3" s="39" t="s">
        <v>142</v>
      </c>
      <c r="CK3" s="40">
        <f>'様式6（交付請求書）'!D28</f>
        <v>0</v>
      </c>
      <c r="CL3" s="41" t="e">
        <f>#REF!</f>
        <v>#REF!</v>
      </c>
      <c r="CM3" s="41" t="e">
        <f>#REF!</f>
        <v>#REF!</v>
      </c>
      <c r="CN3" s="41" t="e">
        <f>#REF!</f>
        <v>#REF!</v>
      </c>
      <c r="CO3" s="41" t="e">
        <f>#REF!</f>
        <v>#REF!</v>
      </c>
      <c r="CP3" s="41" t="e">
        <f>#REF!</f>
        <v>#REF!</v>
      </c>
      <c r="CQ3" s="41" t="e">
        <f>#REF!</f>
        <v>#REF!</v>
      </c>
      <c r="CR3" s="41" t="e">
        <f>#REF!</f>
        <v>#REF!</v>
      </c>
      <c r="CS3" s="41" t="e">
        <f>#REF!</f>
        <v>#REF!</v>
      </c>
      <c r="CT3" s="41" t="e">
        <f>#REF!</f>
        <v>#REF!</v>
      </c>
      <c r="CU3" s="41" t="e">
        <f>#REF!</f>
        <v>#REF!</v>
      </c>
      <c r="CV3" s="41" t="e">
        <f>#REF!</f>
        <v>#REF!</v>
      </c>
      <c r="CW3" s="41" t="e">
        <f>#REF!</f>
        <v>#REF!</v>
      </c>
      <c r="CX3" s="41" t="e">
        <f>#REF!</f>
        <v>#REF!</v>
      </c>
      <c r="CY3" s="41" t="e">
        <f>#REF!</f>
        <v>#REF!</v>
      </c>
      <c r="CZ3" s="41" t="e">
        <f>#REF!</f>
        <v>#REF!</v>
      </c>
      <c r="DA3" s="41" t="e">
        <f>#REF!</f>
        <v>#REF!</v>
      </c>
      <c r="DB3" s="41" t="e">
        <f>#REF!</f>
        <v>#REF!</v>
      </c>
      <c r="DC3" s="41" t="e">
        <f>#REF!</f>
        <v>#REF!</v>
      </c>
      <c r="DD3" s="41" t="e">
        <f>#REF!</f>
        <v>#REF!</v>
      </c>
      <c r="DE3" s="41" t="e">
        <f>#REF!</f>
        <v>#REF!</v>
      </c>
      <c r="DF3" s="41" t="e">
        <f>#REF!</f>
        <v>#REF!</v>
      </c>
      <c r="DG3" s="41" t="e">
        <f>#REF!</f>
        <v>#REF!</v>
      </c>
      <c r="DH3" s="41" t="e">
        <f>#REF!</f>
        <v>#REF!</v>
      </c>
      <c r="DI3" s="41" t="e">
        <f>#REF!</f>
        <v>#REF!</v>
      </c>
      <c r="DJ3" s="41" t="e">
        <f>#REF!</f>
        <v>#REF!</v>
      </c>
      <c r="DK3" s="41" t="e">
        <f>#REF!</f>
        <v>#REF!</v>
      </c>
      <c r="DL3" s="41" t="e">
        <f>#REF!</f>
        <v>#REF!</v>
      </c>
      <c r="DM3" s="41" t="e">
        <f>#REF!</f>
        <v>#REF!</v>
      </c>
      <c r="DN3" s="41" t="e">
        <f>#REF!</f>
        <v>#REF!</v>
      </c>
      <c r="DO3" s="41" t="e">
        <f>#REF!</f>
        <v>#REF!</v>
      </c>
      <c r="DP3" s="41" t="e">
        <f>#REF!</f>
        <v>#REF!</v>
      </c>
      <c r="DQ3" s="41" t="e">
        <f>#REF!</f>
        <v>#REF!</v>
      </c>
    </row>
  </sheetData>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0C108-7B20-4738-9A46-73E3558EEDEA}">
  <sheetPr>
    <tabColor rgb="FF00B0F0"/>
    <pageSetUpPr fitToPage="1"/>
  </sheetPr>
  <dimension ref="A1:I38"/>
  <sheetViews>
    <sheetView zoomScaleNormal="100" workbookViewId="0">
      <selection activeCell="G4" sqref="G4:I4"/>
    </sheetView>
  </sheetViews>
  <sheetFormatPr defaultColWidth="9" defaultRowHeight="13.5"/>
  <cols>
    <col min="1" max="1" width="19.5" style="48" customWidth="1"/>
    <col min="2" max="2" width="3.375" style="48" customWidth="1"/>
    <col min="3" max="3" width="14.375" style="48" customWidth="1"/>
    <col min="4" max="4" width="7.125" style="48" customWidth="1"/>
    <col min="5" max="5" width="9" style="48"/>
    <col min="6" max="6" width="1.875" style="48" customWidth="1"/>
    <col min="7" max="8" width="9" style="48"/>
    <col min="9" max="9" width="10.625" style="48" customWidth="1"/>
    <col min="10" max="16384" width="9" style="48"/>
  </cols>
  <sheetData>
    <row r="1" spans="1:9">
      <c r="A1" s="48" t="s">
        <v>333</v>
      </c>
      <c r="I1" s="91"/>
    </row>
    <row r="4" spans="1:9">
      <c r="G4" s="524" t="s">
        <v>63</v>
      </c>
      <c r="H4" s="524"/>
      <c r="I4" s="524"/>
    </row>
    <row r="5" spans="1:9">
      <c r="A5" s="48" t="s">
        <v>7</v>
      </c>
    </row>
    <row r="6" spans="1:9">
      <c r="A6" s="48" t="s">
        <v>286</v>
      </c>
    </row>
    <row r="8" spans="1:9">
      <c r="F8" s="91" t="s">
        <v>11</v>
      </c>
      <c r="G8" s="180"/>
    </row>
    <row r="9" spans="1:9" ht="27" customHeight="1">
      <c r="D9" s="204" t="s">
        <v>32</v>
      </c>
      <c r="E9" s="204"/>
      <c r="F9" s="181"/>
      <c r="G9" s="206"/>
      <c r="H9" s="206"/>
      <c r="I9" s="206"/>
    </row>
    <row r="10" spans="1:9" ht="13.5" customHeight="1">
      <c r="D10" s="202" t="s">
        <v>33</v>
      </c>
      <c r="E10" s="202"/>
      <c r="F10" s="181"/>
      <c r="G10" s="200"/>
      <c r="H10" s="200"/>
      <c r="I10" s="200"/>
    </row>
    <row r="11" spans="1:9">
      <c r="D11" s="202" t="s">
        <v>2</v>
      </c>
      <c r="E11" s="202"/>
      <c r="F11" s="181"/>
      <c r="G11" s="200"/>
      <c r="H11" s="200"/>
      <c r="I11" s="200"/>
    </row>
    <row r="12" spans="1:9">
      <c r="E12" s="181"/>
      <c r="F12" s="181"/>
    </row>
    <row r="13" spans="1:9">
      <c r="D13" s="202" t="s">
        <v>31</v>
      </c>
      <c r="E13" s="202"/>
      <c r="F13" s="181"/>
      <c r="G13" s="206"/>
      <c r="H13" s="206"/>
      <c r="I13" s="206"/>
    </row>
    <row r="14" spans="1:9">
      <c r="D14" s="202" t="s">
        <v>3</v>
      </c>
      <c r="E14" s="202"/>
      <c r="F14" s="181"/>
      <c r="G14" s="206"/>
      <c r="H14" s="206"/>
      <c r="I14" s="206"/>
    </row>
    <row r="15" spans="1:9">
      <c r="D15" s="202" t="s">
        <v>4</v>
      </c>
      <c r="E15" s="202"/>
      <c r="F15" s="181"/>
      <c r="G15" s="525"/>
      <c r="H15" s="525"/>
      <c r="I15" s="525"/>
    </row>
    <row r="16" spans="1:9">
      <c r="E16" s="181"/>
      <c r="F16" s="181"/>
    </row>
    <row r="17" spans="1:9">
      <c r="E17" s="181"/>
      <c r="F17" s="181"/>
    </row>
    <row r="19" spans="1:9" ht="27" customHeight="1">
      <c r="A19" s="526" t="s">
        <v>308</v>
      </c>
      <c r="B19" s="526"/>
      <c r="C19" s="526"/>
      <c r="D19" s="526"/>
      <c r="E19" s="526"/>
      <c r="F19" s="526"/>
      <c r="G19" s="526"/>
      <c r="H19" s="526"/>
      <c r="I19" s="526"/>
    </row>
    <row r="20" spans="1:9">
      <c r="A20" s="182"/>
      <c r="B20" s="182"/>
      <c r="C20" s="182"/>
      <c r="D20" s="182"/>
      <c r="E20" s="182"/>
      <c r="F20" s="182"/>
      <c r="G20" s="182"/>
      <c r="H20" s="182"/>
      <c r="I20" s="182"/>
    </row>
    <row r="22" spans="1:9" ht="45" customHeight="1">
      <c r="A22" s="197" t="s">
        <v>324</v>
      </c>
      <c r="B22" s="198"/>
      <c r="C22" s="198"/>
      <c r="D22" s="198"/>
      <c r="E22" s="198"/>
      <c r="F22" s="198"/>
      <c r="G22" s="198"/>
      <c r="H22" s="198"/>
      <c r="I22" s="198"/>
    </row>
    <row r="23" spans="1:9" ht="13.5" customHeight="1">
      <c r="A23" s="183"/>
      <c r="B23" s="184"/>
      <c r="C23" s="184"/>
      <c r="D23" s="184"/>
      <c r="E23" s="184"/>
      <c r="F23" s="184"/>
      <c r="G23" s="184"/>
      <c r="H23" s="184"/>
      <c r="I23" s="184"/>
    </row>
    <row r="25" spans="1:9">
      <c r="A25" s="196" t="s">
        <v>5</v>
      </c>
      <c r="B25" s="196"/>
      <c r="C25" s="196"/>
      <c r="D25" s="196"/>
      <c r="E25" s="196"/>
      <c r="F25" s="196"/>
      <c r="G25" s="196"/>
      <c r="H25" s="196"/>
      <c r="I25" s="196"/>
    </row>
    <row r="26" spans="1:9">
      <c r="A26" s="182"/>
      <c r="B26" s="182"/>
      <c r="C26" s="182"/>
      <c r="D26" s="182"/>
      <c r="E26" s="182"/>
      <c r="F26" s="182"/>
      <c r="G26" s="182"/>
      <c r="H26" s="182"/>
      <c r="I26" s="182"/>
    </row>
    <row r="28" spans="1:9">
      <c r="A28" s="48" t="s">
        <v>25</v>
      </c>
      <c r="C28" s="91" t="s">
        <v>10</v>
      </c>
      <c r="D28" s="199"/>
      <c r="E28" s="199"/>
      <c r="F28" s="199"/>
      <c r="G28" s="48" t="s">
        <v>9</v>
      </c>
    </row>
    <row r="29" spans="1:9">
      <c r="C29" s="91"/>
      <c r="D29" s="91"/>
      <c r="E29" s="91"/>
      <c r="F29" s="91"/>
    </row>
    <row r="31" spans="1:9">
      <c r="A31" s="48" t="s">
        <v>26</v>
      </c>
    </row>
    <row r="33" spans="1:9">
      <c r="A33" s="186" t="s">
        <v>309</v>
      </c>
    </row>
    <row r="34" spans="1:9">
      <c r="A34" s="185" t="s">
        <v>295</v>
      </c>
    </row>
    <row r="35" spans="1:9" ht="124.5" customHeight="1">
      <c r="A35" s="527" t="s">
        <v>335</v>
      </c>
      <c r="B35" s="528"/>
      <c r="C35" s="528"/>
      <c r="D35" s="528"/>
      <c r="E35" s="528"/>
      <c r="F35" s="528"/>
      <c r="G35" s="528"/>
      <c r="H35" s="528"/>
      <c r="I35" s="528"/>
    </row>
    <row r="36" spans="1:9" ht="18.75">
      <c r="A36" s="531" t="s">
        <v>334</v>
      </c>
      <c r="B36" s="407"/>
      <c r="C36" s="407"/>
      <c r="D36" s="407"/>
      <c r="E36" s="407"/>
      <c r="F36" s="407"/>
      <c r="G36" s="407"/>
      <c r="H36" s="407"/>
      <c r="I36" s="407"/>
    </row>
    <row r="37" spans="1:9" ht="16.5" customHeight="1">
      <c r="A37" s="529" t="s">
        <v>328</v>
      </c>
      <c r="B37" s="530"/>
      <c r="C37" s="530"/>
      <c r="D37" s="530"/>
      <c r="E37" s="530"/>
      <c r="F37" s="530"/>
      <c r="G37" s="530"/>
      <c r="H37" s="530"/>
      <c r="I37" s="530"/>
    </row>
    <row r="38" spans="1:9">
      <c r="A38" s="193" t="s">
        <v>329</v>
      </c>
    </row>
  </sheetData>
  <mergeCells count="20">
    <mergeCell ref="A22:I22"/>
    <mergeCell ref="A25:I25"/>
    <mergeCell ref="D28:F28"/>
    <mergeCell ref="A35:I35"/>
    <mergeCell ref="A37:I37"/>
    <mergeCell ref="A36:I36"/>
    <mergeCell ref="D13:E13"/>
    <mergeCell ref="G13:I13"/>
    <mergeCell ref="D11:E11"/>
    <mergeCell ref="G11:I11"/>
    <mergeCell ref="G4:I4"/>
    <mergeCell ref="D9:E9"/>
    <mergeCell ref="G9:I9"/>
    <mergeCell ref="D10:E10"/>
    <mergeCell ref="G10:I10"/>
    <mergeCell ref="A19:I19"/>
    <mergeCell ref="D14:E14"/>
    <mergeCell ref="G14:I14"/>
    <mergeCell ref="D15:E15"/>
    <mergeCell ref="G15:I15"/>
  </mergeCells>
  <phoneticPr fontId="1"/>
  <conditionalFormatting sqref="A35:A37">
    <cfRule type="expression" dxfId="10" priority="1">
      <formula>_xlfn.ISFORMULA(A35)</formula>
    </cfRule>
  </conditionalFormatting>
  <conditionalFormatting sqref="A1:I34">
    <cfRule type="expression" dxfId="9" priority="2">
      <formula>_xlfn.ISFORMULA(A1)</formula>
    </cfRule>
  </conditionalFormatting>
  <conditionalFormatting sqref="A38:I39">
    <cfRule type="expression" dxfId="8" priority="3">
      <formula>_xlfn.ISFORMULA(A38)</formula>
    </cfRule>
  </conditionalFormatting>
  <dataValidations count="1">
    <dataValidation imeMode="disabled" allowBlank="1" showInputMessage="1" showErrorMessage="1" sqref="G8 G15:I15 D28:F28" xr:uid="{B576A82D-96DC-497F-8557-32DF56FF2DE9}"/>
  </dataValidations>
  <pageMargins left="0.7" right="0.7" top="0.75" bottom="0.75" header="0.3" footer="0.3"/>
  <pageSetup paperSize="9" scale="9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2F5B7-E572-44BF-B2FB-1370BD95FAB9}">
  <sheetPr>
    <tabColor rgb="FF00B0F0"/>
    <pageSetUpPr fitToPage="1"/>
  </sheetPr>
  <dimension ref="A1:AZ62"/>
  <sheetViews>
    <sheetView topLeftCell="A19" workbookViewId="0">
      <selection activeCell="C32" sqref="C32:F37"/>
    </sheetView>
  </sheetViews>
  <sheetFormatPr defaultColWidth="8.125" defaultRowHeight="13.5"/>
  <cols>
    <col min="1" max="1" width="3.375" style="48" customWidth="1"/>
    <col min="2" max="2" width="4.875" style="48" customWidth="1"/>
    <col min="3" max="6" width="3.375" style="48" customWidth="1"/>
    <col min="7" max="8" width="3" style="48" customWidth="1"/>
    <col min="9" max="9" width="1.875" style="48" customWidth="1"/>
    <col min="10" max="11" width="3" style="48" customWidth="1"/>
    <col min="12" max="12" width="8.125" style="48"/>
    <col min="13" max="13" width="2.625" style="48" customWidth="1"/>
    <col min="14" max="15" width="4.625" style="48" customWidth="1"/>
    <col min="16" max="16" width="2.5" style="48" customWidth="1"/>
    <col min="17" max="17" width="3.375" style="48" customWidth="1"/>
    <col min="18" max="18" width="10.5" style="48" customWidth="1"/>
    <col min="19" max="19" width="3.375" style="48" customWidth="1"/>
    <col min="20" max="20" width="5.875" style="48" customWidth="1"/>
    <col min="21" max="21" width="1.25" style="48" customWidth="1"/>
    <col min="22" max="22" width="3.375" style="48" customWidth="1"/>
    <col min="23" max="23" width="4.25" style="48" customWidth="1"/>
    <col min="24" max="24" width="3.375" style="48" customWidth="1"/>
    <col min="25" max="25" width="6.75" style="48" customWidth="1"/>
    <col min="26" max="26" width="1.25" style="48" customWidth="1"/>
    <col min="27" max="27" width="3.375" style="48" customWidth="1"/>
    <col min="28" max="28" width="4.25" style="48" customWidth="1"/>
    <col min="29" max="29" width="3.375" style="48" customWidth="1"/>
    <col min="30" max="30" width="7.75" style="48" customWidth="1"/>
    <col min="31" max="31" width="3.375" style="48" customWidth="1"/>
    <col min="32" max="32" width="9.5" style="48" customWidth="1"/>
    <col min="33" max="33" width="3.375" style="48" customWidth="1"/>
    <col min="34" max="34" width="9.25" style="48" customWidth="1"/>
    <col min="35" max="35" width="10" style="48" customWidth="1"/>
    <col min="36" max="37" width="3.375" style="48" customWidth="1"/>
    <col min="38" max="38" width="5.625" style="48" customWidth="1"/>
    <col min="39" max="42" width="3.375" style="48" customWidth="1"/>
    <col min="43" max="43" width="4.75" style="48" customWidth="1"/>
    <col min="44" max="44" width="3.375" style="48" customWidth="1"/>
    <col min="45" max="45" width="9.875" style="48" hidden="1" customWidth="1"/>
    <col min="46" max="46" width="8.875" style="48" customWidth="1"/>
    <col min="47" max="48" width="8.375" style="48" customWidth="1"/>
    <col min="49" max="16384" width="8.125" style="48"/>
  </cols>
  <sheetData>
    <row r="1" spans="1:46" ht="9" customHeight="1">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7">
        <f>EDATE(M27,1)</f>
        <v>46142</v>
      </c>
    </row>
    <row r="2" spans="1:46" ht="16.5">
      <c r="A2" s="46"/>
      <c r="B2" s="49" t="s">
        <v>336</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row>
    <row r="3" spans="1:46" ht="20.25" customHeight="1">
      <c r="A3" s="46"/>
      <c r="B3" s="46"/>
      <c r="C3" s="46"/>
      <c r="D3" s="46"/>
      <c r="E3" s="46"/>
      <c r="F3" s="46"/>
      <c r="G3" s="46"/>
      <c r="H3" s="46"/>
      <c r="I3" s="46"/>
      <c r="J3" s="46"/>
      <c r="K3" s="46"/>
      <c r="L3" s="46"/>
      <c r="M3" s="369"/>
      <c r="N3" s="369"/>
      <c r="O3" s="369"/>
      <c r="P3" s="369"/>
      <c r="Q3" s="369"/>
      <c r="R3" s="369"/>
      <c r="S3" s="369"/>
      <c r="T3" s="369"/>
      <c r="U3" s="369"/>
      <c r="V3" s="369"/>
      <c r="W3" s="369"/>
      <c r="X3" s="369"/>
      <c r="Y3" s="369"/>
      <c r="Z3" s="369"/>
      <c r="AA3" s="369"/>
      <c r="AB3" s="369"/>
      <c r="AC3" s="369"/>
      <c r="AD3" s="369"/>
      <c r="AE3" s="369"/>
      <c r="AF3" s="369"/>
      <c r="AG3" s="369"/>
      <c r="AH3" s="369"/>
      <c r="AI3" s="393"/>
      <c r="AJ3" s="393"/>
      <c r="AK3" s="393"/>
      <c r="AL3" s="393"/>
      <c r="AM3" s="393"/>
      <c r="AN3" s="393"/>
      <c r="AO3" s="393"/>
      <c r="AP3" s="393"/>
      <c r="AQ3" s="393"/>
      <c r="AR3" s="46"/>
    </row>
    <row r="4" spans="1:46" ht="7.5" customHeight="1">
      <c r="A4" s="46"/>
      <c r="B4" s="50"/>
      <c r="C4" s="51"/>
      <c r="D4" s="51"/>
      <c r="E4" s="51"/>
      <c r="F4" s="51"/>
      <c r="G4" s="51"/>
      <c r="H4" s="51"/>
      <c r="I4" s="51"/>
      <c r="J4" s="51"/>
      <c r="K4" s="51"/>
      <c r="L4" s="51"/>
      <c r="M4" s="52"/>
      <c r="N4" s="53"/>
      <c r="O4" s="52"/>
      <c r="P4" s="52"/>
      <c r="Q4" s="52"/>
      <c r="R4" s="52"/>
      <c r="S4" s="52"/>
      <c r="T4" s="52"/>
      <c r="U4" s="52"/>
      <c r="V4" s="52"/>
      <c r="W4" s="52"/>
      <c r="X4" s="52"/>
      <c r="Y4" s="52"/>
      <c r="Z4" s="52"/>
      <c r="AA4" s="52"/>
      <c r="AB4" s="52"/>
      <c r="AC4" s="52"/>
      <c r="AD4" s="52"/>
      <c r="AE4" s="52"/>
      <c r="AF4" s="52"/>
      <c r="AG4" s="52"/>
      <c r="AH4" s="52"/>
      <c r="AI4" s="54"/>
      <c r="AJ4" s="54"/>
      <c r="AK4" s="54"/>
      <c r="AL4" s="54"/>
      <c r="AM4" s="54"/>
      <c r="AN4" s="54"/>
      <c r="AO4" s="54"/>
      <c r="AP4" s="54"/>
      <c r="AQ4" s="55"/>
      <c r="AR4" s="46"/>
    </row>
    <row r="5" spans="1:46" ht="22.5" customHeight="1">
      <c r="A5" s="46"/>
      <c r="B5" s="394">
        <v>1</v>
      </c>
      <c r="C5" s="400"/>
      <c r="D5" s="397" t="s">
        <v>158</v>
      </c>
      <c r="E5" s="397"/>
      <c r="F5" s="397"/>
      <c r="G5" s="397"/>
      <c r="H5" s="397"/>
      <c r="I5" s="397"/>
      <c r="J5" s="397"/>
      <c r="K5" s="397"/>
      <c r="L5" s="397"/>
      <c r="M5" s="56"/>
      <c r="N5" s="57"/>
      <c r="O5" s="138"/>
      <c r="P5" s="58" t="s">
        <v>159</v>
      </c>
      <c r="Q5" s="56"/>
      <c r="R5" s="56"/>
      <c r="S5" s="56"/>
      <c r="T5" s="56"/>
      <c r="U5" s="56"/>
      <c r="V5" s="56"/>
      <c r="W5" s="56"/>
      <c r="X5" s="56"/>
      <c r="Y5" s="56"/>
      <c r="Z5" s="56"/>
      <c r="AA5" s="56"/>
      <c r="AB5" s="56"/>
      <c r="AC5" s="56"/>
      <c r="AD5" s="56"/>
      <c r="AE5" s="56"/>
      <c r="AF5" s="56"/>
      <c r="AG5" s="56"/>
      <c r="AH5" s="56"/>
      <c r="AI5" s="59"/>
      <c r="AJ5" s="59"/>
      <c r="AK5" s="59"/>
      <c r="AL5" s="59"/>
      <c r="AM5" s="59"/>
      <c r="AN5" s="59"/>
      <c r="AO5" s="59"/>
      <c r="AP5" s="59"/>
      <c r="AQ5" s="60"/>
      <c r="AR5" s="46"/>
    </row>
    <row r="6" spans="1:46" ht="22.5" customHeight="1">
      <c r="A6" s="46"/>
      <c r="B6" s="394"/>
      <c r="C6" s="408"/>
      <c r="D6" s="397"/>
      <c r="E6" s="397"/>
      <c r="F6" s="397"/>
      <c r="G6" s="397"/>
      <c r="H6" s="397"/>
      <c r="I6" s="397"/>
      <c r="J6" s="397"/>
      <c r="K6" s="397"/>
      <c r="L6" s="397"/>
      <c r="M6" s="49"/>
      <c r="N6" s="61"/>
      <c r="O6" s="139" t="s">
        <v>143</v>
      </c>
      <c r="P6" s="58" t="s">
        <v>160</v>
      </c>
      <c r="Q6" s="58"/>
      <c r="R6" s="140"/>
      <c r="S6" s="58" t="s">
        <v>161</v>
      </c>
      <c r="T6" s="58"/>
      <c r="U6" s="58"/>
      <c r="V6" s="58"/>
      <c r="W6" s="58"/>
      <c r="X6" s="46"/>
      <c r="Y6" s="46"/>
      <c r="Z6" s="49"/>
      <c r="AA6" s="49"/>
      <c r="AB6" s="49"/>
      <c r="AC6" s="49"/>
      <c r="AD6" s="49"/>
      <c r="AE6" s="49"/>
      <c r="AF6" s="49"/>
      <c r="AG6" s="49"/>
      <c r="AH6" s="49"/>
      <c r="AI6" s="49"/>
      <c r="AJ6" s="49"/>
      <c r="AK6" s="46"/>
      <c r="AL6" s="46"/>
      <c r="AM6" s="46"/>
      <c r="AN6" s="46"/>
      <c r="AO6" s="46"/>
      <c r="AP6" s="46"/>
      <c r="AQ6" s="64"/>
      <c r="AR6" s="46"/>
      <c r="AS6" s="46"/>
      <c r="AT6" s="46"/>
    </row>
    <row r="7" spans="1:46" ht="7.5" customHeight="1">
      <c r="A7" s="46"/>
      <c r="B7" s="65"/>
      <c r="C7" s="66"/>
      <c r="D7" s="67"/>
      <c r="E7" s="67"/>
      <c r="F7" s="67"/>
      <c r="G7" s="67"/>
      <c r="H7" s="67"/>
      <c r="I7" s="67"/>
      <c r="J7" s="67"/>
      <c r="K7" s="67"/>
      <c r="L7" s="67"/>
      <c r="M7" s="66"/>
      <c r="N7" s="65"/>
      <c r="O7" s="68"/>
      <c r="P7" s="68"/>
      <c r="Q7" s="68"/>
      <c r="R7" s="68"/>
      <c r="S7" s="68"/>
      <c r="T7" s="68"/>
      <c r="U7" s="68"/>
      <c r="V7" s="68"/>
      <c r="W7" s="68"/>
      <c r="X7" s="69"/>
      <c r="Y7" s="69"/>
      <c r="Z7" s="66"/>
      <c r="AA7" s="66"/>
      <c r="AB7" s="66"/>
      <c r="AC7" s="66"/>
      <c r="AD7" s="66"/>
      <c r="AE7" s="66"/>
      <c r="AF7" s="66"/>
      <c r="AG7" s="66"/>
      <c r="AH7" s="66"/>
      <c r="AI7" s="66"/>
      <c r="AJ7" s="66"/>
      <c r="AK7" s="69"/>
      <c r="AL7" s="69"/>
      <c r="AM7" s="69"/>
      <c r="AN7" s="69"/>
      <c r="AO7" s="69"/>
      <c r="AP7" s="69"/>
      <c r="AQ7" s="70"/>
      <c r="AR7" s="46"/>
      <c r="AS7" s="46"/>
      <c r="AT7" s="46"/>
    </row>
    <row r="8" spans="1:46" ht="7.5" customHeight="1">
      <c r="A8" s="46"/>
      <c r="B8" s="61"/>
      <c r="C8" s="49"/>
      <c r="D8" s="49"/>
      <c r="E8" s="49"/>
      <c r="F8" s="49"/>
      <c r="G8" s="49"/>
      <c r="H8" s="49"/>
      <c r="I8" s="49"/>
      <c r="J8" s="49"/>
      <c r="K8" s="49"/>
      <c r="L8" s="49"/>
      <c r="M8" s="49"/>
      <c r="N8" s="61"/>
      <c r="O8" s="58"/>
      <c r="P8" s="58"/>
      <c r="Q8" s="58"/>
      <c r="R8" s="58"/>
      <c r="S8" s="58"/>
      <c r="T8" s="58"/>
      <c r="U8" s="58"/>
      <c r="V8" s="58"/>
      <c r="W8" s="58"/>
      <c r="X8" s="58"/>
      <c r="Y8" s="58"/>
      <c r="Z8" s="58"/>
      <c r="AA8" s="58"/>
      <c r="AB8" s="58"/>
      <c r="AC8" s="58"/>
      <c r="AD8" s="58"/>
      <c r="AE8" s="58"/>
      <c r="AF8" s="58"/>
      <c r="AG8" s="58"/>
      <c r="AH8" s="58"/>
      <c r="AI8" s="58"/>
      <c r="AJ8" s="58"/>
      <c r="AK8" s="74"/>
      <c r="AL8" s="74"/>
      <c r="AM8" s="58"/>
      <c r="AN8" s="74"/>
      <c r="AO8" s="74"/>
      <c r="AP8" s="74"/>
      <c r="AQ8" s="60"/>
      <c r="AR8" s="59"/>
      <c r="AS8" s="59"/>
      <c r="AT8" s="46"/>
    </row>
    <row r="9" spans="1:46" ht="10.5" customHeight="1">
      <c r="A9" s="46"/>
      <c r="B9" s="394">
        <v>2</v>
      </c>
      <c r="C9" s="400" t="s">
        <v>235</v>
      </c>
      <c r="D9" s="397" t="s">
        <v>166</v>
      </c>
      <c r="E9" s="397"/>
      <c r="F9" s="397"/>
      <c r="G9" s="397"/>
      <c r="H9" s="397"/>
      <c r="I9" s="397"/>
      <c r="J9" s="397"/>
      <c r="K9" s="397"/>
      <c r="L9" s="397"/>
      <c r="M9" s="49"/>
      <c r="N9" s="61"/>
      <c r="O9" s="71"/>
      <c r="P9" s="71"/>
      <c r="Q9" s="71"/>
      <c r="R9" s="71"/>
      <c r="S9" s="71"/>
      <c r="T9" s="71"/>
      <c r="U9" s="71"/>
      <c r="V9" s="71"/>
      <c r="W9" s="71"/>
      <c r="X9" s="46"/>
      <c r="Y9" s="46"/>
      <c r="Z9" s="49"/>
      <c r="AA9" s="49"/>
      <c r="AB9" s="72"/>
      <c r="AC9" s="409" t="s">
        <v>162</v>
      </c>
      <c r="AD9" s="410" t="s">
        <v>326</v>
      </c>
      <c r="AE9" s="410"/>
      <c r="AF9" s="410"/>
      <c r="AG9" s="410"/>
      <c r="AH9" s="410"/>
      <c r="AI9" s="410"/>
      <c r="AJ9" s="410"/>
      <c r="AK9" s="410"/>
      <c r="AL9" s="410"/>
      <c r="AM9" s="411" t="s">
        <v>163</v>
      </c>
      <c r="AN9" s="46"/>
      <c r="AO9" s="46"/>
      <c r="AP9" s="46"/>
      <c r="AQ9" s="64"/>
      <c r="AR9" s="46"/>
      <c r="AS9" s="46"/>
      <c r="AT9" s="46"/>
    </row>
    <row r="10" spans="1:46" ht="19.5" customHeight="1">
      <c r="A10" s="46"/>
      <c r="B10" s="394"/>
      <c r="C10" s="401"/>
      <c r="D10" s="397"/>
      <c r="E10" s="397"/>
      <c r="F10" s="397"/>
      <c r="G10" s="397"/>
      <c r="H10" s="397"/>
      <c r="I10" s="397"/>
      <c r="J10" s="397"/>
      <c r="K10" s="397"/>
      <c r="L10" s="397"/>
      <c r="M10" s="49"/>
      <c r="N10" s="61"/>
      <c r="O10" s="73" t="s">
        <v>164</v>
      </c>
      <c r="P10" s="532"/>
      <c r="Q10" s="532"/>
      <c r="R10" s="58" t="s">
        <v>325</v>
      </c>
      <c r="S10" s="71"/>
      <c r="T10" s="71"/>
      <c r="U10" s="71"/>
      <c r="V10" s="71"/>
      <c r="W10" s="71"/>
      <c r="X10" s="46"/>
      <c r="Y10" s="46"/>
      <c r="Z10" s="49"/>
      <c r="AA10" s="49"/>
      <c r="AB10" s="72"/>
      <c r="AC10" s="409"/>
      <c r="AD10" s="410"/>
      <c r="AE10" s="410"/>
      <c r="AF10" s="410"/>
      <c r="AG10" s="410"/>
      <c r="AH10" s="410"/>
      <c r="AI10" s="410"/>
      <c r="AJ10" s="410"/>
      <c r="AK10" s="410"/>
      <c r="AL10" s="410"/>
      <c r="AM10" s="411"/>
      <c r="AN10" s="58" t="s">
        <v>165</v>
      </c>
      <c r="AO10" s="46"/>
      <c r="AP10" s="46"/>
      <c r="AQ10" s="64"/>
      <c r="AR10" s="46"/>
      <c r="AS10" s="46"/>
      <c r="AT10" s="46"/>
    </row>
    <row r="11" spans="1:46" ht="16.899999999999999" customHeight="1">
      <c r="A11" s="46"/>
      <c r="B11" s="394"/>
      <c r="C11" s="408"/>
      <c r="D11" s="397"/>
      <c r="E11" s="397"/>
      <c r="F11" s="397"/>
      <c r="G11" s="397"/>
      <c r="H11" s="397"/>
      <c r="I11" s="397"/>
      <c r="J11" s="397"/>
      <c r="K11" s="397"/>
      <c r="L11" s="397"/>
      <c r="M11" s="49"/>
      <c r="N11" s="61"/>
      <c r="O11" s="58"/>
      <c r="P11" s="369"/>
      <c r="Q11" s="369"/>
      <c r="R11" s="58"/>
      <c r="S11" s="58"/>
      <c r="T11" s="58"/>
      <c r="U11" s="58"/>
      <c r="V11" s="58"/>
      <c r="W11" s="58"/>
      <c r="X11" s="58"/>
      <c r="Y11" s="58"/>
      <c r="Z11" s="58"/>
      <c r="AA11" s="58"/>
      <c r="AB11" s="72"/>
      <c r="AC11" s="409"/>
      <c r="AD11" s="410"/>
      <c r="AE11" s="410"/>
      <c r="AF11" s="410"/>
      <c r="AG11" s="410"/>
      <c r="AH11" s="410"/>
      <c r="AI11" s="410"/>
      <c r="AJ11" s="410"/>
      <c r="AK11" s="410"/>
      <c r="AL11" s="410"/>
      <c r="AM11" s="411"/>
      <c r="AN11" s="74"/>
      <c r="AO11" s="74"/>
      <c r="AP11" s="74"/>
      <c r="AQ11" s="60"/>
      <c r="AR11" s="59"/>
      <c r="AS11" s="59"/>
      <c r="AT11" s="46"/>
    </row>
    <row r="12" spans="1:46" ht="7.5" customHeight="1">
      <c r="A12" s="46"/>
      <c r="B12" s="78"/>
      <c r="C12" s="69"/>
      <c r="D12" s="69"/>
      <c r="E12" s="69"/>
      <c r="F12" s="69"/>
      <c r="G12" s="69"/>
      <c r="H12" s="69"/>
      <c r="I12" s="69"/>
      <c r="J12" s="69"/>
      <c r="K12" s="69"/>
      <c r="L12" s="69"/>
      <c r="M12" s="67"/>
      <c r="N12" s="79"/>
      <c r="O12" s="67"/>
      <c r="P12" s="67"/>
      <c r="Q12" s="67"/>
      <c r="R12" s="67"/>
      <c r="S12" s="67"/>
      <c r="T12" s="67"/>
      <c r="U12" s="67"/>
      <c r="V12" s="67"/>
      <c r="W12" s="67"/>
      <c r="X12" s="67"/>
      <c r="Y12" s="67"/>
      <c r="Z12" s="67"/>
      <c r="AA12" s="67"/>
      <c r="AB12" s="67"/>
      <c r="AC12" s="67"/>
      <c r="AD12" s="67"/>
      <c r="AE12" s="67"/>
      <c r="AF12" s="67"/>
      <c r="AG12" s="67"/>
      <c r="AH12" s="67"/>
      <c r="AI12" s="80"/>
      <c r="AJ12" s="80"/>
      <c r="AK12" s="80"/>
      <c r="AL12" s="80"/>
      <c r="AM12" s="80"/>
      <c r="AN12" s="80"/>
      <c r="AO12" s="80"/>
      <c r="AP12" s="80"/>
      <c r="AQ12" s="77"/>
      <c r="AR12" s="46"/>
    </row>
    <row r="13" spans="1:46" ht="20.25" customHeight="1">
      <c r="A13" s="46"/>
      <c r="B13" s="46" t="s">
        <v>169</v>
      </c>
      <c r="C13" s="46"/>
      <c r="D13" s="46"/>
      <c r="E13" s="46"/>
      <c r="F13" s="46"/>
      <c r="G13" s="46"/>
      <c r="H13" s="46"/>
      <c r="I13" s="46"/>
      <c r="J13" s="46"/>
      <c r="K13" s="46"/>
      <c r="L13" s="46"/>
      <c r="M13" s="81"/>
      <c r="N13" s="56"/>
      <c r="O13" s="56"/>
      <c r="P13" s="56"/>
      <c r="Q13" s="56"/>
      <c r="R13" s="56"/>
      <c r="S13" s="56"/>
      <c r="T13" s="56"/>
      <c r="U13" s="56"/>
      <c r="V13" s="56"/>
      <c r="W13" s="56"/>
      <c r="X13" s="56"/>
      <c r="Y13" s="56"/>
      <c r="Z13" s="56"/>
      <c r="AA13" s="56"/>
      <c r="AB13" s="56"/>
      <c r="AC13" s="56"/>
      <c r="AD13" s="56"/>
      <c r="AE13" s="56"/>
      <c r="AF13" s="56"/>
      <c r="AG13" s="56"/>
      <c r="AH13" s="56"/>
      <c r="AI13" s="59"/>
      <c r="AJ13" s="59"/>
      <c r="AK13" s="59"/>
      <c r="AL13" s="59"/>
      <c r="AM13" s="59"/>
      <c r="AN13" s="59"/>
      <c r="AO13" s="59"/>
      <c r="AP13" s="59"/>
      <c r="AQ13" s="59"/>
      <c r="AR13" s="46"/>
    </row>
    <row r="14" spans="1:46" ht="35.25" customHeight="1">
      <c r="A14" s="46"/>
      <c r="B14" s="46"/>
      <c r="C14" s="46"/>
      <c r="D14" s="46"/>
      <c r="E14" s="46"/>
      <c r="F14" s="46"/>
      <c r="G14" s="46"/>
      <c r="H14" s="46"/>
      <c r="I14" s="46"/>
      <c r="J14" s="46"/>
      <c r="K14" s="46"/>
      <c r="L14" s="46"/>
      <c r="M14" s="56"/>
      <c r="N14" s="56"/>
      <c r="O14" s="56"/>
      <c r="P14" s="56"/>
      <c r="Q14" s="56"/>
      <c r="R14" s="56"/>
      <c r="S14" s="56"/>
      <c r="T14" s="56"/>
      <c r="U14" s="56"/>
      <c r="V14" s="56"/>
      <c r="W14" s="56"/>
      <c r="X14" s="56"/>
      <c r="Y14" s="56"/>
      <c r="Z14" s="56"/>
      <c r="AA14" s="56"/>
      <c r="AB14" s="56"/>
      <c r="AC14" s="56"/>
      <c r="AD14" s="56"/>
      <c r="AE14" s="56"/>
      <c r="AF14" s="56"/>
      <c r="AG14" s="56"/>
      <c r="AH14" s="56"/>
      <c r="AI14" s="59"/>
      <c r="AJ14" s="59"/>
      <c r="AK14" s="59"/>
      <c r="AL14" s="59"/>
      <c r="AM14" s="59"/>
      <c r="AN14" s="59"/>
      <c r="AO14" s="59"/>
      <c r="AP14" s="59"/>
      <c r="AQ14" s="59"/>
      <c r="AR14" s="46"/>
    </row>
    <row r="15" spans="1:46" ht="15" customHeight="1">
      <c r="A15" s="46"/>
      <c r="B15" s="46" t="s">
        <v>170</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row>
    <row r="16" spans="1:46" ht="22.5" customHeight="1">
      <c r="A16" s="46"/>
      <c r="B16" s="370" t="s">
        <v>171</v>
      </c>
      <c r="C16" s="371"/>
      <c r="D16" s="371"/>
      <c r="E16" s="371"/>
      <c r="F16" s="371"/>
      <c r="G16" s="371"/>
      <c r="H16" s="372"/>
      <c r="I16" s="373" t="s">
        <v>268</v>
      </c>
      <c r="J16" s="373"/>
      <c r="K16" s="373"/>
      <c r="L16" s="373"/>
      <c r="M16" s="373"/>
      <c r="N16" s="373"/>
      <c r="O16" s="373"/>
      <c r="P16" s="373"/>
      <c r="Q16" s="373"/>
      <c r="R16" s="373"/>
      <c r="S16" s="373"/>
      <c r="T16" s="373"/>
      <c r="U16" s="370" t="s">
        <v>269</v>
      </c>
      <c r="V16" s="371"/>
      <c r="W16" s="371"/>
      <c r="X16" s="371"/>
      <c r="Y16" s="371"/>
      <c r="Z16" s="371"/>
      <c r="AA16" s="371"/>
      <c r="AB16" s="371"/>
      <c r="AC16" s="371"/>
      <c r="AD16" s="371"/>
      <c r="AE16" s="371"/>
      <c r="AF16" s="371"/>
      <c r="AG16" s="371"/>
      <c r="AH16" s="371"/>
      <c r="AI16" s="371"/>
      <c r="AJ16" s="371"/>
      <c r="AK16" s="371"/>
      <c r="AL16" s="371"/>
      <c r="AM16" s="371"/>
      <c r="AN16" s="371"/>
      <c r="AO16" s="371"/>
      <c r="AP16" s="371"/>
      <c r="AQ16" s="372"/>
      <c r="AR16" s="46"/>
      <c r="AS16" s="47"/>
    </row>
    <row r="17" spans="1:52" ht="30" customHeight="1">
      <c r="A17" s="46"/>
      <c r="B17" s="374"/>
      <c r="C17" s="375"/>
      <c r="D17" s="375"/>
      <c r="E17" s="375"/>
      <c r="F17" s="375"/>
      <c r="G17" s="375"/>
      <c r="H17" s="376"/>
      <c r="I17" s="383" t="s">
        <v>172</v>
      </c>
      <c r="J17" s="383"/>
      <c r="K17" s="383"/>
      <c r="L17" s="383"/>
      <c r="M17" s="384"/>
      <c r="N17" s="384"/>
      <c r="O17" s="384"/>
      <c r="P17" s="384"/>
      <c r="Q17" s="384"/>
      <c r="R17" s="384"/>
      <c r="S17" s="384"/>
      <c r="T17" s="384"/>
      <c r="U17" s="385" t="s">
        <v>173</v>
      </c>
      <c r="V17" s="386"/>
      <c r="W17" s="386"/>
      <c r="X17" s="389"/>
      <c r="Y17" s="389"/>
      <c r="Z17" s="389"/>
      <c r="AA17" s="389"/>
      <c r="AB17" s="389"/>
      <c r="AC17" s="389"/>
      <c r="AD17" s="389"/>
      <c r="AE17" s="389"/>
      <c r="AF17" s="389"/>
      <c r="AG17" s="389"/>
      <c r="AH17" s="389"/>
      <c r="AI17" s="389"/>
      <c r="AJ17" s="389"/>
      <c r="AK17" s="389"/>
      <c r="AL17" s="389"/>
      <c r="AM17" s="389"/>
      <c r="AN17" s="389"/>
      <c r="AO17" s="389"/>
      <c r="AP17" s="389"/>
      <c r="AQ17" s="390"/>
      <c r="AR17" s="46"/>
    </row>
    <row r="18" spans="1:52" ht="30" customHeight="1">
      <c r="A18" s="46"/>
      <c r="B18" s="377"/>
      <c r="C18" s="378"/>
      <c r="D18" s="378"/>
      <c r="E18" s="378"/>
      <c r="F18" s="378"/>
      <c r="G18" s="378"/>
      <c r="H18" s="379"/>
      <c r="I18" s="355" t="s">
        <v>174</v>
      </c>
      <c r="J18" s="355"/>
      <c r="K18" s="355"/>
      <c r="L18" s="355"/>
      <c r="M18" s="353"/>
      <c r="N18" s="353"/>
      <c r="O18" s="353"/>
      <c r="P18" s="353"/>
      <c r="Q18" s="353"/>
      <c r="R18" s="354"/>
      <c r="S18" s="354"/>
      <c r="T18" s="354"/>
      <c r="U18" s="387"/>
      <c r="V18" s="388"/>
      <c r="W18" s="388"/>
      <c r="X18" s="391"/>
      <c r="Y18" s="391"/>
      <c r="Z18" s="391"/>
      <c r="AA18" s="391"/>
      <c r="AB18" s="391"/>
      <c r="AC18" s="391"/>
      <c r="AD18" s="391"/>
      <c r="AE18" s="391"/>
      <c r="AF18" s="391"/>
      <c r="AG18" s="391"/>
      <c r="AH18" s="391"/>
      <c r="AI18" s="391"/>
      <c r="AJ18" s="391"/>
      <c r="AK18" s="391"/>
      <c r="AL18" s="391"/>
      <c r="AM18" s="391"/>
      <c r="AN18" s="391"/>
      <c r="AO18" s="391"/>
      <c r="AP18" s="391"/>
      <c r="AQ18" s="392"/>
      <c r="AR18" s="46"/>
    </row>
    <row r="19" spans="1:52" ht="30" customHeight="1">
      <c r="A19" s="46"/>
      <c r="B19" s="377"/>
      <c r="C19" s="378"/>
      <c r="D19" s="378"/>
      <c r="E19" s="378"/>
      <c r="F19" s="378"/>
      <c r="G19" s="378"/>
      <c r="H19" s="379"/>
      <c r="I19" s="355" t="s">
        <v>175</v>
      </c>
      <c r="J19" s="355"/>
      <c r="K19" s="355"/>
      <c r="L19" s="355"/>
      <c r="M19" s="353"/>
      <c r="N19" s="353"/>
      <c r="O19" s="353"/>
      <c r="P19" s="353"/>
      <c r="Q19" s="353"/>
      <c r="R19" s="144" t="s">
        <v>270</v>
      </c>
      <c r="S19" s="356" t="s">
        <v>143</v>
      </c>
      <c r="T19" s="357"/>
      <c r="U19" s="358" t="s">
        <v>176</v>
      </c>
      <c r="V19" s="359"/>
      <c r="W19" s="359"/>
      <c r="X19" s="362"/>
      <c r="Y19" s="362"/>
      <c r="Z19" s="362"/>
      <c r="AA19" s="362"/>
      <c r="AB19" s="362"/>
      <c r="AC19" s="362"/>
      <c r="AD19" s="362"/>
      <c r="AE19" s="362"/>
      <c r="AF19" s="362"/>
      <c r="AG19" s="362"/>
      <c r="AH19" s="362"/>
      <c r="AI19" s="362"/>
      <c r="AJ19" s="362"/>
      <c r="AK19" s="362"/>
      <c r="AL19" s="362"/>
      <c r="AM19" s="362"/>
      <c r="AN19" s="362"/>
      <c r="AO19" s="362"/>
      <c r="AP19" s="362"/>
      <c r="AQ19" s="363"/>
      <c r="AR19" s="46"/>
    </row>
    <row r="20" spans="1:52" ht="30" customHeight="1">
      <c r="A20" s="46"/>
      <c r="B20" s="380"/>
      <c r="C20" s="381"/>
      <c r="D20" s="381"/>
      <c r="E20" s="381"/>
      <c r="F20" s="381"/>
      <c r="G20" s="381"/>
      <c r="H20" s="382"/>
      <c r="I20" s="141" t="s">
        <v>271</v>
      </c>
      <c r="J20" s="142"/>
      <c r="K20" s="142"/>
      <c r="L20" s="143"/>
      <c r="M20" s="366"/>
      <c r="N20" s="367"/>
      <c r="O20" s="367"/>
      <c r="P20" s="367"/>
      <c r="Q20" s="367"/>
      <c r="R20" s="367"/>
      <c r="S20" s="367"/>
      <c r="T20" s="368"/>
      <c r="U20" s="360"/>
      <c r="V20" s="361"/>
      <c r="W20" s="361"/>
      <c r="X20" s="364"/>
      <c r="Y20" s="364"/>
      <c r="Z20" s="364"/>
      <c r="AA20" s="364"/>
      <c r="AB20" s="364"/>
      <c r="AC20" s="364"/>
      <c r="AD20" s="364"/>
      <c r="AE20" s="364"/>
      <c r="AF20" s="364"/>
      <c r="AG20" s="364"/>
      <c r="AH20" s="364"/>
      <c r="AI20" s="364"/>
      <c r="AJ20" s="364"/>
      <c r="AK20" s="364"/>
      <c r="AL20" s="364"/>
      <c r="AM20" s="364"/>
      <c r="AN20" s="364"/>
      <c r="AO20" s="364"/>
      <c r="AP20" s="364"/>
      <c r="AQ20" s="365"/>
      <c r="AR20" s="46"/>
    </row>
    <row r="21" spans="1:52" ht="15" customHeight="1">
      <c r="A21" s="46"/>
      <c r="B21" s="86" t="s">
        <v>177</v>
      </c>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row>
    <row r="22" spans="1:52" ht="15" customHeight="1">
      <c r="A22" s="46"/>
      <c r="B22" s="86" t="s">
        <v>178</v>
      </c>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row>
    <row r="23" spans="1:52" ht="15" customHeight="1">
      <c r="A23" s="46"/>
      <c r="B23" s="86" t="s">
        <v>179</v>
      </c>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row>
    <row r="24" spans="1:52" ht="15" customHeight="1">
      <c r="A24" s="46"/>
      <c r="B24" s="86" t="s">
        <v>180</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row>
    <row r="25" spans="1:52" ht="15" customHeight="1">
      <c r="A25" s="46"/>
      <c r="B25" s="86" t="s">
        <v>181</v>
      </c>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row>
    <row r="26" spans="1:52" ht="9" customHeight="1">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row>
    <row r="27" spans="1:52" ht="15" customHeight="1">
      <c r="A27" s="46"/>
      <c r="B27" s="46" t="s">
        <v>182</v>
      </c>
      <c r="C27" s="46"/>
      <c r="D27" s="46"/>
      <c r="E27" s="87" t="s">
        <v>183</v>
      </c>
      <c r="F27" s="346">
        <v>45748</v>
      </c>
      <c r="G27" s="346"/>
      <c r="H27" s="346"/>
      <c r="I27" s="346"/>
      <c r="J27" s="346"/>
      <c r="K27" s="346"/>
      <c r="L27" s="88" t="s">
        <v>184</v>
      </c>
      <c r="M27" s="346">
        <v>46112</v>
      </c>
      <c r="N27" s="346"/>
      <c r="O27" s="346"/>
      <c r="P27" s="346"/>
      <c r="Q27" s="346"/>
      <c r="R27" s="89" t="s">
        <v>185</v>
      </c>
      <c r="S27" s="89"/>
      <c r="T27" s="89"/>
      <c r="U27" s="89"/>
      <c r="V27" s="89"/>
      <c r="W27" s="46"/>
      <c r="X27" s="46"/>
      <c r="Y27" s="46"/>
      <c r="Z27" s="46"/>
      <c r="AA27" s="46"/>
      <c r="AB27" s="46"/>
      <c r="AC27" s="46"/>
      <c r="AD27" s="46"/>
      <c r="AE27" s="46"/>
      <c r="AF27" s="46"/>
      <c r="AG27" s="46"/>
      <c r="AH27" s="46"/>
      <c r="AI27" s="46"/>
      <c r="AJ27" s="46"/>
      <c r="AK27" s="46"/>
      <c r="AL27" s="46"/>
      <c r="AM27" s="46"/>
      <c r="AN27" s="46"/>
      <c r="AO27" s="46"/>
      <c r="AP27" s="46"/>
      <c r="AQ27" s="46"/>
      <c r="AR27" s="46"/>
    </row>
    <row r="28" spans="1:52" ht="15" customHeight="1">
      <c r="A28" s="46"/>
      <c r="B28" s="292" t="s">
        <v>186</v>
      </c>
      <c r="C28" s="347" t="s">
        <v>353</v>
      </c>
      <c r="D28" s="240"/>
      <c r="E28" s="240"/>
      <c r="F28" s="230"/>
      <c r="G28" s="347" t="s">
        <v>187</v>
      </c>
      <c r="H28" s="348"/>
      <c r="I28" s="348"/>
      <c r="J28" s="348"/>
      <c r="K28" s="348"/>
      <c r="L28" s="349"/>
      <c r="M28" s="347" t="s">
        <v>272</v>
      </c>
      <c r="N28" s="240"/>
      <c r="O28" s="240"/>
      <c r="P28" s="230"/>
      <c r="Q28" s="239" t="s">
        <v>188</v>
      </c>
      <c r="R28" s="240"/>
      <c r="S28" s="240"/>
      <c r="T28" s="230"/>
      <c r="U28" s="320" t="s">
        <v>189</v>
      </c>
      <c r="V28" s="321"/>
      <c r="W28" s="321"/>
      <c r="X28" s="321"/>
      <c r="Y28" s="321"/>
      <c r="Z28" s="321"/>
      <c r="AA28" s="321"/>
      <c r="AB28" s="321"/>
      <c r="AC28" s="321"/>
      <c r="AD28" s="322"/>
      <c r="AE28" s="239" t="s">
        <v>190</v>
      </c>
      <c r="AF28" s="240"/>
      <c r="AG28" s="240"/>
      <c r="AH28" s="240"/>
      <c r="AI28" s="240"/>
      <c r="AJ28" s="51"/>
      <c r="AK28" s="51"/>
      <c r="AL28" s="51"/>
      <c r="AM28" s="90"/>
      <c r="AN28" s="325" t="s">
        <v>191</v>
      </c>
      <c r="AO28" s="326"/>
      <c r="AP28" s="326"/>
      <c r="AQ28" s="327"/>
      <c r="AR28" s="46"/>
      <c r="AT28" s="91"/>
    </row>
    <row r="29" spans="1:52" ht="15" customHeight="1">
      <c r="A29" s="46"/>
      <c r="B29" s="293"/>
      <c r="C29" s="323"/>
      <c r="D29" s="324"/>
      <c r="E29" s="324"/>
      <c r="F29" s="286"/>
      <c r="G29" s="334"/>
      <c r="H29" s="335"/>
      <c r="I29" s="335"/>
      <c r="J29" s="335"/>
      <c r="K29" s="335"/>
      <c r="L29" s="336"/>
      <c r="M29" s="334"/>
      <c r="N29" s="324"/>
      <c r="O29" s="324"/>
      <c r="P29" s="286"/>
      <c r="Q29" s="350"/>
      <c r="R29" s="351"/>
      <c r="S29" s="351"/>
      <c r="T29" s="352"/>
      <c r="U29" s="92"/>
      <c r="V29" s="93"/>
      <c r="W29" s="94" t="str">
        <f>IF($C$5="✔","☑","")</f>
        <v/>
      </c>
      <c r="X29" s="93"/>
      <c r="Y29" s="94" t="e">
        <f>IF(#REF!="✔","☑","")</f>
        <v>#REF!</v>
      </c>
      <c r="Z29" s="93"/>
      <c r="AA29" s="93"/>
      <c r="AB29" s="94" t="str">
        <f>IF($C$9="✔","☑","")</f>
        <v>☑</v>
      </c>
      <c r="AC29" s="93"/>
      <c r="AD29" s="95"/>
      <c r="AE29" s="323"/>
      <c r="AF29" s="324"/>
      <c r="AG29" s="324"/>
      <c r="AH29" s="324"/>
      <c r="AI29" s="324"/>
      <c r="AJ29" s="46"/>
      <c r="AK29" s="46"/>
      <c r="AL29" s="46"/>
      <c r="AM29" s="64"/>
      <c r="AN29" s="328"/>
      <c r="AO29" s="329"/>
      <c r="AP29" s="329"/>
      <c r="AQ29" s="330"/>
      <c r="AR29" s="46"/>
      <c r="AT29" s="91"/>
    </row>
    <row r="30" spans="1:52" ht="15" customHeight="1">
      <c r="A30" s="46"/>
      <c r="B30" s="293"/>
      <c r="C30" s="323"/>
      <c r="D30" s="324"/>
      <c r="E30" s="324"/>
      <c r="F30" s="286"/>
      <c r="G30" s="334"/>
      <c r="H30" s="335"/>
      <c r="I30" s="335"/>
      <c r="J30" s="335"/>
      <c r="K30" s="335"/>
      <c r="L30" s="336"/>
      <c r="M30" s="323"/>
      <c r="N30" s="324"/>
      <c r="O30" s="324"/>
      <c r="P30" s="286"/>
      <c r="Q30" s="331" t="s">
        <v>192</v>
      </c>
      <c r="R30" s="332"/>
      <c r="S30" s="332"/>
      <c r="T30" s="333"/>
      <c r="U30" s="334" t="s">
        <v>193</v>
      </c>
      <c r="V30" s="335"/>
      <c r="W30" s="335"/>
      <c r="X30" s="335"/>
      <c r="Y30" s="336"/>
      <c r="Z30" s="340" t="s">
        <v>273</v>
      </c>
      <c r="AA30" s="341"/>
      <c r="AB30" s="341"/>
      <c r="AC30" s="341"/>
      <c r="AD30" s="342"/>
      <c r="AE30" s="323"/>
      <c r="AF30" s="324"/>
      <c r="AG30" s="324"/>
      <c r="AH30" s="324"/>
      <c r="AI30" s="324"/>
      <c r="AJ30" s="239" t="s">
        <v>274</v>
      </c>
      <c r="AK30" s="240"/>
      <c r="AL30" s="240"/>
      <c r="AM30" s="230"/>
      <c r="AN30" s="334" t="s">
        <v>194</v>
      </c>
      <c r="AO30" s="335"/>
      <c r="AP30" s="335"/>
      <c r="AQ30" s="336"/>
      <c r="AR30" s="46"/>
      <c r="AT30" s="91"/>
      <c r="AU30" s="313" t="s">
        <v>195</v>
      </c>
      <c r="AV30" s="313"/>
      <c r="AW30" s="313"/>
      <c r="AX30" s="313"/>
      <c r="AY30" s="313"/>
      <c r="AZ30" s="313"/>
    </row>
    <row r="31" spans="1:52" ht="15" customHeight="1">
      <c r="A31" s="46"/>
      <c r="B31" s="319"/>
      <c r="C31" s="241"/>
      <c r="D31" s="242"/>
      <c r="E31" s="242"/>
      <c r="F31" s="231"/>
      <c r="G31" s="337"/>
      <c r="H31" s="338"/>
      <c r="I31" s="338"/>
      <c r="J31" s="338"/>
      <c r="K31" s="338"/>
      <c r="L31" s="339"/>
      <c r="M31" s="241"/>
      <c r="N31" s="242"/>
      <c r="O31" s="242"/>
      <c r="P31" s="231"/>
      <c r="Q31" s="241"/>
      <c r="R31" s="242"/>
      <c r="S31" s="242"/>
      <c r="T31" s="231"/>
      <c r="U31" s="337"/>
      <c r="V31" s="338"/>
      <c r="W31" s="338"/>
      <c r="X31" s="338"/>
      <c r="Y31" s="339"/>
      <c r="Z31" s="343"/>
      <c r="AA31" s="344"/>
      <c r="AB31" s="344"/>
      <c r="AC31" s="344"/>
      <c r="AD31" s="345"/>
      <c r="AE31" s="241"/>
      <c r="AF31" s="242"/>
      <c r="AG31" s="242"/>
      <c r="AH31" s="242"/>
      <c r="AI31" s="242"/>
      <c r="AJ31" s="241"/>
      <c r="AK31" s="242"/>
      <c r="AL31" s="242"/>
      <c r="AM31" s="231"/>
      <c r="AN31" s="337"/>
      <c r="AO31" s="338"/>
      <c r="AP31" s="338"/>
      <c r="AQ31" s="339"/>
      <c r="AR31" s="46"/>
      <c r="AT31" s="91"/>
      <c r="AU31" s="313"/>
      <c r="AV31" s="313"/>
      <c r="AW31" s="313"/>
      <c r="AX31" s="313"/>
      <c r="AY31" s="313"/>
      <c r="AZ31" s="313"/>
    </row>
    <row r="32" spans="1:52" ht="15.75" customHeight="1">
      <c r="A32" s="46"/>
      <c r="B32" s="292">
        <v>1</v>
      </c>
      <c r="C32" s="294"/>
      <c r="D32" s="295"/>
      <c r="E32" s="295"/>
      <c r="F32" s="296"/>
      <c r="G32" s="300" t="s">
        <v>196</v>
      </c>
      <c r="H32" s="301"/>
      <c r="I32" s="301"/>
      <c r="J32" s="301"/>
      <c r="K32" s="301"/>
      <c r="L32" s="302"/>
      <c r="M32" s="50"/>
      <c r="N32" s="51"/>
      <c r="O32" s="51"/>
      <c r="P32" s="51"/>
      <c r="Q32" s="272"/>
      <c r="R32" s="273"/>
      <c r="S32" s="273"/>
      <c r="T32" s="274"/>
      <c r="U32" s="281"/>
      <c r="V32" s="282"/>
      <c r="W32" s="282"/>
      <c r="X32" s="282"/>
      <c r="Y32" s="283"/>
      <c r="Z32" s="50"/>
      <c r="AA32" s="51"/>
      <c r="AB32" s="51"/>
      <c r="AC32" s="51"/>
      <c r="AD32" s="96" t="s">
        <v>197</v>
      </c>
      <c r="AE32" s="97" t="s">
        <v>198</v>
      </c>
      <c r="AF32" s="51"/>
      <c r="AG32" s="51"/>
      <c r="AH32" s="51"/>
      <c r="AI32" s="90"/>
      <c r="AJ32" s="314">
        <f>MIN(AF33,AF35,AF38)</f>
        <v>0</v>
      </c>
      <c r="AK32" s="315"/>
      <c r="AL32" s="315"/>
      <c r="AM32" s="230" t="s">
        <v>9</v>
      </c>
      <c r="AN32" s="287"/>
      <c r="AO32" s="288"/>
      <c r="AP32" s="288"/>
      <c r="AQ32" s="289"/>
      <c r="AR32" s="46"/>
    </row>
    <row r="33" spans="1:49" ht="15.75" customHeight="1">
      <c r="A33" s="46"/>
      <c r="B33" s="293"/>
      <c r="C33" s="297"/>
      <c r="D33" s="298"/>
      <c r="E33" s="298"/>
      <c r="F33" s="299"/>
      <c r="G33" s="236"/>
      <c r="H33" s="237"/>
      <c r="I33" s="237"/>
      <c r="J33" s="237"/>
      <c r="K33" s="237"/>
      <c r="L33" s="238"/>
      <c r="M33" s="98" t="s">
        <v>199</v>
      </c>
      <c r="N33" s="46">
        <v>12</v>
      </c>
      <c r="O33" s="46" t="s">
        <v>200</v>
      </c>
      <c r="P33" s="99" t="s">
        <v>27</v>
      </c>
      <c r="Q33" s="275"/>
      <c r="R33" s="276"/>
      <c r="S33" s="276"/>
      <c r="T33" s="277"/>
      <c r="U33" s="100"/>
      <c r="V33" s="290">
        <f>V34*W35</f>
        <v>0</v>
      </c>
      <c r="W33" s="290"/>
      <c r="X33" s="290"/>
      <c r="Y33" s="64" t="s">
        <v>9</v>
      </c>
      <c r="Z33" s="98"/>
      <c r="AA33" s="285">
        <f>AA34*AB35</f>
        <v>0</v>
      </c>
      <c r="AB33" s="285"/>
      <c r="AC33" s="285"/>
      <c r="AD33" s="64" t="s">
        <v>9</v>
      </c>
      <c r="AE33" s="98"/>
      <c r="AF33" s="271">
        <f>IF(V33=0,0,ROUNDDOWN((V33-10000)/2,0))</f>
        <v>0</v>
      </c>
      <c r="AG33" s="271"/>
      <c r="AH33" s="271"/>
      <c r="AI33" s="64" t="s">
        <v>9</v>
      </c>
      <c r="AJ33" s="316"/>
      <c r="AK33" s="271"/>
      <c r="AL33" s="271"/>
      <c r="AM33" s="286"/>
      <c r="AN33" s="247"/>
      <c r="AO33" s="248"/>
      <c r="AP33" s="248"/>
      <c r="AQ33" s="249"/>
      <c r="AR33" s="46"/>
      <c r="AS33" s="48">
        <f>YEAR($AS$1)*12+MONTH($AS$1)-YEAR(G33)*12-MONTH(G33)
-IF(DAY(G33+1)=1,IF(DAY($AS$1+1)&gt;1,1),IF(AND(DAY($AS$1+1)&gt;1,
 DAY($AS$1)&lt;DAY(G33)),1))</f>
        <v>1515</v>
      </c>
      <c r="AU33" s="91" t="s">
        <v>201</v>
      </c>
      <c r="AV33" s="101">
        <f>MIN(N33,N34,N38,N39)</f>
        <v>12</v>
      </c>
      <c r="AW33" s="48" t="s">
        <v>202</v>
      </c>
    </row>
    <row r="34" spans="1:49" ht="15.75" customHeight="1">
      <c r="A34" s="46"/>
      <c r="B34" s="293"/>
      <c r="C34" s="297"/>
      <c r="D34" s="298"/>
      <c r="E34" s="298"/>
      <c r="F34" s="299"/>
      <c r="G34" s="102"/>
      <c r="H34" s="103"/>
      <c r="I34" s="103"/>
      <c r="J34" s="103"/>
      <c r="K34" s="103"/>
      <c r="L34" s="104"/>
      <c r="M34" s="105" t="str">
        <f>IF(G33="","",IF($S$19="✔","（翌月払いのため",""))</f>
        <v/>
      </c>
      <c r="N34" s="106" t="str">
        <f>IF(G33="","",IF($S$19="✔",N33-1,""))</f>
        <v/>
      </c>
      <c r="O34" s="105" t="str">
        <f>IF(G33="","",IF($S$19="✔","ヶ月）",""))</f>
        <v/>
      </c>
      <c r="P34" s="107"/>
      <c r="Q34" s="278"/>
      <c r="R34" s="279"/>
      <c r="S34" s="279"/>
      <c r="T34" s="280"/>
      <c r="U34" s="108" t="s">
        <v>199</v>
      </c>
      <c r="V34" s="291"/>
      <c r="W34" s="291"/>
      <c r="X34" s="269" t="s">
        <v>203</v>
      </c>
      <c r="Y34" s="270"/>
      <c r="Z34" s="98" t="s">
        <v>183</v>
      </c>
      <c r="AA34" s="291"/>
      <c r="AB34" s="291"/>
      <c r="AC34" s="269" t="s">
        <v>203</v>
      </c>
      <c r="AD34" s="270"/>
      <c r="AE34" s="109" t="s">
        <v>204</v>
      </c>
      <c r="AF34" s="110"/>
      <c r="AG34" s="110"/>
      <c r="AH34" s="110"/>
      <c r="AI34" s="64"/>
      <c r="AJ34" s="316"/>
      <c r="AK34" s="271"/>
      <c r="AL34" s="271"/>
      <c r="AM34" s="286"/>
      <c r="AN34" s="247"/>
      <c r="AO34" s="248"/>
      <c r="AP34" s="248"/>
      <c r="AQ34" s="249"/>
      <c r="AR34" s="46"/>
      <c r="AU34" s="91" t="s">
        <v>205</v>
      </c>
      <c r="AV34" s="101">
        <f>IF(MIN(N33,N38,N34,N39)&gt;=73,72,MIN(N33,N38,N34,N39))</f>
        <v>12</v>
      </c>
      <c r="AW34" s="48" t="s">
        <v>200</v>
      </c>
    </row>
    <row r="35" spans="1:49" ht="15.75" customHeight="1">
      <c r="A35" s="86"/>
      <c r="B35" s="293"/>
      <c r="C35" s="297"/>
      <c r="D35" s="298"/>
      <c r="E35" s="298"/>
      <c r="F35" s="299"/>
      <c r="G35" s="250" t="s">
        <v>206</v>
      </c>
      <c r="H35" s="251"/>
      <c r="I35" s="251"/>
      <c r="J35" s="251"/>
      <c r="K35" s="251"/>
      <c r="L35" s="252"/>
      <c r="M35" s="256" t="s">
        <v>207</v>
      </c>
      <c r="N35" s="257"/>
      <c r="O35" s="257"/>
      <c r="P35" s="258"/>
      <c r="Q35" s="261"/>
      <c r="R35" s="262"/>
      <c r="S35" s="262"/>
      <c r="T35" s="263"/>
      <c r="U35" s="111"/>
      <c r="V35" s="46"/>
      <c r="W35" s="145"/>
      <c r="X35" s="269" t="s">
        <v>208</v>
      </c>
      <c r="Y35" s="270"/>
      <c r="Z35" s="98"/>
      <c r="AA35" s="46"/>
      <c r="AB35" s="145"/>
      <c r="AC35" s="269" t="s">
        <v>208</v>
      </c>
      <c r="AD35" s="270"/>
      <c r="AE35" s="98"/>
      <c r="AF35" s="271">
        <f>ROUNDDOWN(AA33/2,0)</f>
        <v>0</v>
      </c>
      <c r="AG35" s="271"/>
      <c r="AH35" s="271"/>
      <c r="AI35" s="64" t="s">
        <v>9</v>
      </c>
      <c r="AJ35" s="316"/>
      <c r="AK35" s="271"/>
      <c r="AL35" s="271"/>
      <c r="AM35" s="286"/>
      <c r="AN35" s="247"/>
      <c r="AO35" s="248"/>
      <c r="AP35" s="248"/>
      <c r="AQ35" s="249"/>
      <c r="AR35" s="46"/>
      <c r="AU35" s="91" t="s">
        <v>209</v>
      </c>
      <c r="AV35" s="112">
        <f>IF(AV34&gt;=13,AV34-(AV34-12),AV34)-(AV33-AV34)</f>
        <v>12</v>
      </c>
      <c r="AW35" s="48" t="s">
        <v>200</v>
      </c>
    </row>
    <row r="36" spans="1:49" ht="15.75" customHeight="1">
      <c r="A36" s="46"/>
      <c r="B36" s="303" t="s">
        <v>210</v>
      </c>
      <c r="C36" s="297"/>
      <c r="D36" s="298"/>
      <c r="E36" s="298"/>
      <c r="F36" s="299"/>
      <c r="G36" s="253"/>
      <c r="H36" s="254"/>
      <c r="I36" s="254"/>
      <c r="J36" s="254"/>
      <c r="K36" s="254"/>
      <c r="L36" s="255"/>
      <c r="M36" s="259"/>
      <c r="N36" s="229"/>
      <c r="O36" s="229"/>
      <c r="P36" s="260"/>
      <c r="Q36" s="264"/>
      <c r="R36" s="206"/>
      <c r="S36" s="206"/>
      <c r="T36" s="265"/>
      <c r="U36" s="98"/>
      <c r="V36" s="46"/>
      <c r="W36" s="46"/>
      <c r="X36" s="46"/>
      <c r="Y36" s="64"/>
      <c r="Z36" s="98"/>
      <c r="AA36" s="113"/>
      <c r="AB36" s="46"/>
      <c r="AC36" s="46"/>
      <c r="AD36" s="64"/>
      <c r="AE36" s="114" t="s">
        <v>211</v>
      </c>
      <c r="AF36" s="115"/>
      <c r="AG36" s="115"/>
      <c r="AH36" s="115"/>
      <c r="AI36" s="116"/>
      <c r="AJ36" s="316"/>
      <c r="AK36" s="271"/>
      <c r="AL36" s="271"/>
      <c r="AM36" s="286"/>
      <c r="AN36" s="147"/>
      <c r="AO36" s="148"/>
      <c r="AP36" s="148"/>
      <c r="AQ36" s="149"/>
      <c r="AR36" s="46"/>
      <c r="AU36" s="91" t="s">
        <v>212</v>
      </c>
      <c r="AV36" s="112">
        <f>IF(AV34=AV35,1,AV34-AV35+1)</f>
        <v>1</v>
      </c>
      <c r="AW36" s="48" t="s">
        <v>213</v>
      </c>
    </row>
    <row r="37" spans="1:49" ht="15.75" customHeight="1">
      <c r="A37" s="46"/>
      <c r="B37" s="303"/>
      <c r="C37" s="297"/>
      <c r="D37" s="298"/>
      <c r="E37" s="298"/>
      <c r="F37" s="299"/>
      <c r="G37" s="253"/>
      <c r="H37" s="254"/>
      <c r="I37" s="254"/>
      <c r="J37" s="254"/>
      <c r="K37" s="254"/>
      <c r="L37" s="255"/>
      <c r="M37" s="259"/>
      <c r="N37" s="229"/>
      <c r="O37" s="229"/>
      <c r="P37" s="260"/>
      <c r="Q37" s="264"/>
      <c r="R37" s="206"/>
      <c r="S37" s="206"/>
      <c r="T37" s="265"/>
      <c r="U37" s="98"/>
      <c r="V37" s="46"/>
      <c r="W37" s="46"/>
      <c r="X37" s="46"/>
      <c r="Y37" s="64"/>
      <c r="Z37" s="98"/>
      <c r="AA37" s="46"/>
      <c r="AB37" s="46"/>
      <c r="AC37" s="46"/>
      <c r="AD37" s="64"/>
      <c r="AE37" s="114"/>
      <c r="AF37" s="115"/>
      <c r="AG37" s="115"/>
      <c r="AH37" s="115"/>
      <c r="AI37" s="116" t="str">
        <f>IF(AV38=0,"","×"&amp;AV38)</f>
        <v/>
      </c>
      <c r="AJ37" s="316"/>
      <c r="AK37" s="271"/>
      <c r="AL37" s="271"/>
      <c r="AM37" s="286"/>
      <c r="AN37" s="147"/>
      <c r="AO37" s="148"/>
      <c r="AP37" s="148"/>
      <c r="AQ37" s="149"/>
      <c r="AR37" s="46"/>
      <c r="AU37" s="91" t="s">
        <v>214</v>
      </c>
      <c r="AV37" s="112">
        <f>IF(AV36&gt;=25,IF(AV36&lt;=36,36-AV36+1,0),AV35)</f>
        <v>12</v>
      </c>
      <c r="AW37" s="48" t="s">
        <v>213</v>
      </c>
    </row>
    <row r="38" spans="1:49" ht="15.75" customHeight="1">
      <c r="A38" s="46"/>
      <c r="B38" s="303"/>
      <c r="C38" s="305" t="s">
        <v>215</v>
      </c>
      <c r="D38" s="306"/>
      <c r="E38" s="307"/>
      <c r="F38" s="309"/>
      <c r="G38" s="236"/>
      <c r="H38" s="237"/>
      <c r="I38" s="237"/>
      <c r="J38" s="237"/>
      <c r="K38" s="237"/>
      <c r="L38" s="238"/>
      <c r="M38" s="98" t="s">
        <v>199</v>
      </c>
      <c r="N38" s="46" t="str">
        <f>IF(G38="","",DATEDIF(G38,$M$27,"m")+1)</f>
        <v/>
      </c>
      <c r="O38" s="46" t="s">
        <v>200</v>
      </c>
      <c r="P38" s="99" t="s">
        <v>27</v>
      </c>
      <c r="Q38" s="264"/>
      <c r="R38" s="206"/>
      <c r="S38" s="206"/>
      <c r="T38" s="265"/>
      <c r="U38" s="98"/>
      <c r="V38" s="146" t="s">
        <v>143</v>
      </c>
      <c r="W38" s="310" t="s">
        <v>216</v>
      </c>
      <c r="X38" s="311"/>
      <c r="Y38" s="312"/>
      <c r="Z38" s="98"/>
      <c r="AA38" s="46"/>
      <c r="AB38" s="46"/>
      <c r="AC38" s="46"/>
      <c r="AD38" s="64"/>
      <c r="AE38" s="98"/>
      <c r="AF38" s="121">
        <f>AV37*7500+AV38*5000</f>
        <v>90000</v>
      </c>
      <c r="AG38" s="64" t="s">
        <v>275</v>
      </c>
      <c r="AH38" s="122"/>
      <c r="AI38" s="64"/>
      <c r="AJ38" s="316"/>
      <c r="AK38" s="271"/>
      <c r="AL38" s="271"/>
      <c r="AM38" s="286"/>
      <c r="AN38" s="150"/>
      <c r="AO38" s="151"/>
      <c r="AP38" s="151"/>
      <c r="AQ38" s="152"/>
      <c r="AR38" s="46"/>
      <c r="AU38" s="91" t="s">
        <v>217</v>
      </c>
      <c r="AV38" s="112">
        <f>AV35-AV37</f>
        <v>0</v>
      </c>
      <c r="AW38" s="48" t="s">
        <v>213</v>
      </c>
    </row>
    <row r="39" spans="1:49" ht="15.75" customHeight="1">
      <c r="A39" s="46"/>
      <c r="B39" s="146" t="s">
        <v>143</v>
      </c>
      <c r="C39" s="156"/>
      <c r="D39" s="157"/>
      <c r="E39" s="157"/>
      <c r="F39" s="158"/>
      <c r="G39" s="102"/>
      <c r="H39" s="103"/>
      <c r="I39" s="103"/>
      <c r="J39" s="103"/>
      <c r="K39" s="103"/>
      <c r="L39" s="104"/>
      <c r="M39" s="105" t="str">
        <f>IF(G38="","",IF($S$19="✔","（翌月払いのため",""))</f>
        <v/>
      </c>
      <c r="N39" s="106" t="str">
        <f>IF(G38="","",IF($S$19="✔",N38-1,""))</f>
        <v/>
      </c>
      <c r="O39" s="105" t="str">
        <f>IF(G38="","",IF($S$19="✔","ヶ月）",""))</f>
        <v/>
      </c>
      <c r="P39" s="107"/>
      <c r="Q39" s="266"/>
      <c r="R39" s="267"/>
      <c r="S39" s="267"/>
      <c r="T39" s="268"/>
      <c r="U39" s="78"/>
      <c r="V39" s="69"/>
      <c r="W39" s="69"/>
      <c r="X39" s="69"/>
      <c r="Y39" s="70"/>
      <c r="Z39" s="78"/>
      <c r="AA39" s="69"/>
      <c r="AB39" s="69"/>
      <c r="AC39" s="69"/>
      <c r="AD39" s="70"/>
      <c r="AE39" s="78"/>
      <c r="AF39" s="69"/>
      <c r="AG39" s="69"/>
      <c r="AH39" s="69"/>
      <c r="AI39" s="70"/>
      <c r="AJ39" s="317"/>
      <c r="AK39" s="318"/>
      <c r="AL39" s="318"/>
      <c r="AM39" s="231"/>
      <c r="AN39" s="153"/>
      <c r="AO39" s="154"/>
      <c r="AP39" s="154"/>
      <c r="AQ39" s="155"/>
      <c r="AR39" s="46"/>
    </row>
    <row r="40" spans="1:49" ht="15.75" customHeight="1">
      <c r="A40" s="46"/>
      <c r="B40" s="292">
        <v>2</v>
      </c>
      <c r="C40" s="294"/>
      <c r="D40" s="295"/>
      <c r="E40" s="295"/>
      <c r="F40" s="296"/>
      <c r="G40" s="300" t="s">
        <v>218</v>
      </c>
      <c r="H40" s="301"/>
      <c r="I40" s="301"/>
      <c r="J40" s="301"/>
      <c r="K40" s="301"/>
      <c r="L40" s="302"/>
      <c r="M40" s="50"/>
      <c r="N40" s="51"/>
      <c r="O40" s="51"/>
      <c r="P40" s="51"/>
      <c r="Q40" s="272"/>
      <c r="R40" s="273"/>
      <c r="S40" s="273"/>
      <c r="T40" s="274"/>
      <c r="U40" s="281"/>
      <c r="V40" s="282"/>
      <c r="W40" s="282"/>
      <c r="X40" s="282"/>
      <c r="Y40" s="283"/>
      <c r="Z40" s="50"/>
      <c r="AA40" s="51"/>
      <c r="AB40" s="51"/>
      <c r="AC40" s="51"/>
      <c r="AD40" s="96" t="s">
        <v>197</v>
      </c>
      <c r="AE40" s="97" t="s">
        <v>219</v>
      </c>
      <c r="AF40" s="51"/>
      <c r="AG40" s="51"/>
      <c r="AH40" s="51"/>
      <c r="AI40" s="90"/>
      <c r="AJ40" s="232">
        <f>MIN(AF41,AF43,AF46)</f>
        <v>0</v>
      </c>
      <c r="AK40" s="233"/>
      <c r="AL40" s="233"/>
      <c r="AM40" s="230" t="s">
        <v>220</v>
      </c>
      <c r="AN40" s="287"/>
      <c r="AO40" s="288"/>
      <c r="AP40" s="288"/>
      <c r="AQ40" s="289"/>
      <c r="AR40" s="46"/>
    </row>
    <row r="41" spans="1:49" ht="15.75" customHeight="1">
      <c r="A41" s="46"/>
      <c r="B41" s="293"/>
      <c r="C41" s="297"/>
      <c r="D41" s="298"/>
      <c r="E41" s="298"/>
      <c r="F41" s="299"/>
      <c r="G41" s="236"/>
      <c r="H41" s="237"/>
      <c r="I41" s="237"/>
      <c r="J41" s="237"/>
      <c r="K41" s="237"/>
      <c r="L41" s="238"/>
      <c r="M41" s="98" t="s">
        <v>221</v>
      </c>
      <c r="N41" s="46" t="str">
        <f>IF($G$41="","",DATEDIF(G41,$M$27,"m")+1)</f>
        <v/>
      </c>
      <c r="O41" s="46" t="s">
        <v>222</v>
      </c>
      <c r="P41" s="99" t="s">
        <v>223</v>
      </c>
      <c r="Q41" s="275"/>
      <c r="R41" s="276"/>
      <c r="S41" s="276"/>
      <c r="T41" s="277"/>
      <c r="U41" s="100"/>
      <c r="V41" s="290">
        <f>V42*W43</f>
        <v>0</v>
      </c>
      <c r="W41" s="290"/>
      <c r="X41" s="290"/>
      <c r="Y41" s="64" t="s">
        <v>220</v>
      </c>
      <c r="Z41" s="98"/>
      <c r="AA41" s="285">
        <f>AA42*AB43</f>
        <v>0</v>
      </c>
      <c r="AB41" s="285"/>
      <c r="AC41" s="285"/>
      <c r="AD41" s="64" t="s">
        <v>220</v>
      </c>
      <c r="AE41" s="98"/>
      <c r="AF41" s="271">
        <f>IF(V41=0,0,ROUNDDOWN((V41-10000)/2,0))</f>
        <v>0</v>
      </c>
      <c r="AG41" s="271"/>
      <c r="AH41" s="271"/>
      <c r="AI41" s="64" t="s">
        <v>220</v>
      </c>
      <c r="AJ41" s="284"/>
      <c r="AK41" s="285"/>
      <c r="AL41" s="285"/>
      <c r="AM41" s="286"/>
      <c r="AN41" s="247"/>
      <c r="AO41" s="248"/>
      <c r="AP41" s="248"/>
      <c r="AQ41" s="249"/>
      <c r="AR41" s="46"/>
      <c r="AS41" s="48">
        <f>YEAR($AS$1)*12+MONTH($AS$1)-YEAR(G41)*12-MONTH(G41)
-IF(DAY(G41+1)=1,IF(DAY($AS$1+1)&gt;1,1),IF(AND(DAY($AS$1+1)&gt;1,
 DAY($AS$1)&lt;DAY(G41)),1))</f>
        <v>1515</v>
      </c>
      <c r="AU41" s="91" t="s">
        <v>201</v>
      </c>
      <c r="AV41" s="101">
        <f>MIN(N41,N42,N46,N47)</f>
        <v>0</v>
      </c>
      <c r="AW41" s="48" t="s">
        <v>202</v>
      </c>
    </row>
    <row r="42" spans="1:49" ht="15.75" customHeight="1">
      <c r="A42" s="46"/>
      <c r="B42" s="293"/>
      <c r="C42" s="297"/>
      <c r="D42" s="298"/>
      <c r="E42" s="298"/>
      <c r="F42" s="299"/>
      <c r="G42" s="102"/>
      <c r="H42" s="103"/>
      <c r="I42" s="103"/>
      <c r="J42" s="103"/>
      <c r="K42" s="103"/>
      <c r="L42" s="104"/>
      <c r="M42" s="105" t="str">
        <f>IF(G41="","",IF($S$19="✔","（翌月払いのため",""))</f>
        <v/>
      </c>
      <c r="N42" s="106" t="str">
        <f>IF(G41="","",IF($S$19="✔",N41-1,""))</f>
        <v/>
      </c>
      <c r="O42" s="105" t="str">
        <f>IF(G41="","",IF($S$19="✔","ヶ月）",""))</f>
        <v/>
      </c>
      <c r="P42" s="107"/>
      <c r="Q42" s="278"/>
      <c r="R42" s="279"/>
      <c r="S42" s="279"/>
      <c r="T42" s="280"/>
      <c r="U42" s="108" t="s">
        <v>221</v>
      </c>
      <c r="V42" s="291"/>
      <c r="W42" s="291"/>
      <c r="X42" s="269" t="s">
        <v>224</v>
      </c>
      <c r="Y42" s="270"/>
      <c r="Z42" s="98" t="s">
        <v>225</v>
      </c>
      <c r="AA42" s="291"/>
      <c r="AB42" s="291"/>
      <c r="AC42" s="269" t="s">
        <v>224</v>
      </c>
      <c r="AD42" s="270"/>
      <c r="AE42" s="109" t="s">
        <v>226</v>
      </c>
      <c r="AF42" s="110"/>
      <c r="AG42" s="110"/>
      <c r="AH42" s="110"/>
      <c r="AI42" s="64"/>
      <c r="AJ42" s="284"/>
      <c r="AK42" s="285"/>
      <c r="AL42" s="285"/>
      <c r="AM42" s="286"/>
      <c r="AN42" s="247"/>
      <c r="AO42" s="248"/>
      <c r="AP42" s="248"/>
      <c r="AQ42" s="249"/>
      <c r="AR42" s="46"/>
      <c r="AU42" s="91" t="s">
        <v>205</v>
      </c>
      <c r="AV42" s="101">
        <f>IF(MIN(N41,N46,N42,N47)&gt;=73,72,MIN(N41,N46,N42,N47))</f>
        <v>0</v>
      </c>
      <c r="AW42" s="48" t="s">
        <v>200</v>
      </c>
    </row>
    <row r="43" spans="1:49" ht="15.75" customHeight="1">
      <c r="A43" s="86"/>
      <c r="B43" s="293"/>
      <c r="C43" s="297"/>
      <c r="D43" s="298"/>
      <c r="E43" s="298"/>
      <c r="F43" s="299"/>
      <c r="G43" s="250" t="s">
        <v>227</v>
      </c>
      <c r="H43" s="251"/>
      <c r="I43" s="251"/>
      <c r="J43" s="251"/>
      <c r="K43" s="251"/>
      <c r="L43" s="252"/>
      <c r="M43" s="256" t="s">
        <v>228</v>
      </c>
      <c r="N43" s="257"/>
      <c r="O43" s="257"/>
      <c r="P43" s="258"/>
      <c r="Q43" s="261"/>
      <c r="R43" s="262"/>
      <c r="S43" s="262"/>
      <c r="T43" s="263"/>
      <c r="U43" s="111"/>
      <c r="V43" s="46"/>
      <c r="W43" s="145"/>
      <c r="X43" s="269" t="s">
        <v>229</v>
      </c>
      <c r="Y43" s="270"/>
      <c r="Z43" s="98"/>
      <c r="AA43" s="46"/>
      <c r="AB43" s="145"/>
      <c r="AC43" s="269" t="s">
        <v>229</v>
      </c>
      <c r="AD43" s="270"/>
      <c r="AE43" s="98"/>
      <c r="AF43" s="271">
        <f>ROUNDDOWN(AA41/2,0)</f>
        <v>0</v>
      </c>
      <c r="AG43" s="271"/>
      <c r="AH43" s="271"/>
      <c r="AI43" s="64" t="s">
        <v>220</v>
      </c>
      <c r="AJ43" s="284"/>
      <c r="AK43" s="285"/>
      <c r="AL43" s="285"/>
      <c r="AM43" s="286"/>
      <c r="AN43" s="247"/>
      <c r="AO43" s="248"/>
      <c r="AP43" s="248"/>
      <c r="AQ43" s="249"/>
      <c r="AR43" s="46"/>
      <c r="AU43" s="91" t="s">
        <v>209</v>
      </c>
      <c r="AV43" s="112">
        <f>IF(AV42&gt;=13,AV42-(AV42-12),AV42)-(AV41-AV42)</f>
        <v>0</v>
      </c>
      <c r="AW43" s="48" t="s">
        <v>200</v>
      </c>
    </row>
    <row r="44" spans="1:49" ht="15.75" customHeight="1">
      <c r="A44" s="46"/>
      <c r="B44" s="303" t="s">
        <v>230</v>
      </c>
      <c r="C44" s="297"/>
      <c r="D44" s="298"/>
      <c r="E44" s="298"/>
      <c r="F44" s="299"/>
      <c r="G44" s="253"/>
      <c r="H44" s="254"/>
      <c r="I44" s="254"/>
      <c r="J44" s="254"/>
      <c r="K44" s="254"/>
      <c r="L44" s="255"/>
      <c r="M44" s="259"/>
      <c r="N44" s="229"/>
      <c r="O44" s="229"/>
      <c r="P44" s="260"/>
      <c r="Q44" s="264"/>
      <c r="R44" s="206"/>
      <c r="S44" s="206"/>
      <c r="T44" s="265"/>
      <c r="U44" s="98"/>
      <c r="V44" s="46"/>
      <c r="W44" s="46"/>
      <c r="X44" s="46"/>
      <c r="Y44" s="64"/>
      <c r="Z44" s="98"/>
      <c r="AA44" s="46"/>
      <c r="AB44" s="46"/>
      <c r="AC44" s="46"/>
      <c r="AD44" s="64"/>
      <c r="AE44" s="109" t="s">
        <v>211</v>
      </c>
      <c r="AF44" s="115"/>
      <c r="AG44" s="115"/>
      <c r="AH44" s="115"/>
      <c r="AI44" s="116" t="str">
        <f>IF(AV45=0,"","×"&amp;AV45)</f>
        <v/>
      </c>
      <c r="AJ44" s="284"/>
      <c r="AK44" s="285"/>
      <c r="AL44" s="285"/>
      <c r="AM44" s="286"/>
      <c r="AN44" s="147"/>
      <c r="AO44" s="148"/>
      <c r="AP44" s="148"/>
      <c r="AQ44" s="149"/>
      <c r="AR44" s="46"/>
      <c r="AU44" s="91" t="s">
        <v>212</v>
      </c>
      <c r="AV44" s="112">
        <f>IF(AV42=AV43,1,AV42-AV43+1)</f>
        <v>1</v>
      </c>
      <c r="AW44" s="48" t="s">
        <v>213</v>
      </c>
    </row>
    <row r="45" spans="1:49" ht="13.9" customHeight="1">
      <c r="A45" s="46"/>
      <c r="B45" s="303"/>
      <c r="C45" s="297"/>
      <c r="D45" s="298"/>
      <c r="E45" s="298"/>
      <c r="F45" s="299"/>
      <c r="G45" s="253"/>
      <c r="H45" s="254"/>
      <c r="I45" s="254"/>
      <c r="J45" s="254"/>
      <c r="K45" s="254"/>
      <c r="L45" s="255"/>
      <c r="M45" s="259"/>
      <c r="N45" s="229"/>
      <c r="O45" s="229"/>
      <c r="P45" s="260"/>
      <c r="Q45" s="264"/>
      <c r="R45" s="206"/>
      <c r="S45" s="206"/>
      <c r="T45" s="265"/>
      <c r="U45" s="98"/>
      <c r="V45" s="46"/>
      <c r="W45" s="46"/>
      <c r="X45" s="46"/>
      <c r="Y45" s="64"/>
      <c r="Z45" s="98"/>
      <c r="AA45" s="46"/>
      <c r="AB45" s="46"/>
      <c r="AC45" s="46"/>
      <c r="AD45" s="64"/>
      <c r="AE45" s="114"/>
      <c r="AF45" s="115"/>
      <c r="AG45" s="115"/>
      <c r="AH45" s="115"/>
      <c r="AI45" s="116" t="str">
        <f>IF(AV46=0,"","×"&amp;AV46)</f>
        <v/>
      </c>
      <c r="AJ45" s="284"/>
      <c r="AK45" s="285"/>
      <c r="AL45" s="285"/>
      <c r="AM45" s="286"/>
      <c r="AN45" s="147"/>
      <c r="AO45" s="148"/>
      <c r="AP45" s="148"/>
      <c r="AQ45" s="149"/>
      <c r="AR45" s="46"/>
      <c r="AU45" s="91" t="s">
        <v>214</v>
      </c>
      <c r="AV45" s="112">
        <f>IF(AV44&gt;=25,IF(AV44&lt;=36,36-AV44+1,0),AV43)</f>
        <v>0</v>
      </c>
      <c r="AW45" s="48" t="s">
        <v>213</v>
      </c>
    </row>
    <row r="46" spans="1:49" ht="15.75" customHeight="1">
      <c r="A46" s="46"/>
      <c r="B46" s="303"/>
      <c r="C46" s="305" t="s">
        <v>231</v>
      </c>
      <c r="D46" s="306"/>
      <c r="E46" s="307"/>
      <c r="F46" s="309"/>
      <c r="G46" s="236"/>
      <c r="H46" s="237"/>
      <c r="I46" s="237"/>
      <c r="J46" s="237"/>
      <c r="K46" s="237"/>
      <c r="L46" s="238"/>
      <c r="M46" s="98" t="s">
        <v>221</v>
      </c>
      <c r="N46" s="46" t="str">
        <f>IF(G46="","",DATEDIF(G46,$M$27,"m")+1)</f>
        <v/>
      </c>
      <c r="O46" s="46" t="s">
        <v>222</v>
      </c>
      <c r="P46" s="99" t="s">
        <v>223</v>
      </c>
      <c r="Q46" s="264"/>
      <c r="R46" s="206"/>
      <c r="S46" s="206"/>
      <c r="T46" s="265"/>
      <c r="U46" s="98"/>
      <c r="V46" s="146" t="s">
        <v>143</v>
      </c>
      <c r="W46" s="86" t="s">
        <v>232</v>
      </c>
      <c r="X46" s="46"/>
      <c r="Y46" s="64"/>
      <c r="Z46" s="98"/>
      <c r="AA46" s="46"/>
      <c r="AB46" s="46"/>
      <c r="AC46" s="46"/>
      <c r="AD46" s="64"/>
      <c r="AE46" s="98"/>
      <c r="AF46" s="121">
        <f>AV45*7500+AV46*5000</f>
        <v>0</v>
      </c>
      <c r="AG46" s="64" t="s">
        <v>275</v>
      </c>
      <c r="AH46" s="122"/>
      <c r="AI46" s="64"/>
      <c r="AJ46" s="284"/>
      <c r="AK46" s="285"/>
      <c r="AL46" s="285"/>
      <c r="AM46" s="286"/>
      <c r="AN46" s="150"/>
      <c r="AO46" s="151"/>
      <c r="AP46" s="151"/>
      <c r="AQ46" s="152"/>
      <c r="AR46" s="46"/>
      <c r="AU46" s="91" t="s">
        <v>217</v>
      </c>
      <c r="AV46" s="112">
        <f>AV43-AV45</f>
        <v>0</v>
      </c>
      <c r="AW46" s="48" t="s">
        <v>213</v>
      </c>
    </row>
    <row r="47" spans="1:49" ht="15.75" customHeight="1">
      <c r="A47" s="46"/>
      <c r="B47" s="146" t="s">
        <v>143</v>
      </c>
      <c r="C47" s="156"/>
      <c r="D47" s="157"/>
      <c r="E47" s="157"/>
      <c r="F47" s="158"/>
      <c r="G47" s="102"/>
      <c r="H47" s="103"/>
      <c r="I47" s="103"/>
      <c r="J47" s="103"/>
      <c r="K47" s="103"/>
      <c r="L47" s="104"/>
      <c r="M47" s="105" t="str">
        <f>IF(G46="","",IF($S$19="✔","（翌月払いのため",""))</f>
        <v/>
      </c>
      <c r="N47" s="106" t="str">
        <f>IF(G46="","",IF($S$19="✔",N46-1,""))</f>
        <v/>
      </c>
      <c r="O47" s="105" t="str">
        <f>IF(G46="","",IF($S$19="✔","ヶ月）",""))</f>
        <v/>
      </c>
      <c r="P47" s="107"/>
      <c r="Q47" s="266"/>
      <c r="R47" s="267"/>
      <c r="S47" s="267"/>
      <c r="T47" s="268"/>
      <c r="U47" s="78"/>
      <c r="V47" s="69"/>
      <c r="W47" s="69"/>
      <c r="X47" s="69"/>
      <c r="Y47" s="70"/>
      <c r="Z47" s="78"/>
      <c r="AA47" s="69"/>
      <c r="AB47" s="69"/>
      <c r="AC47" s="69"/>
      <c r="AD47" s="70"/>
      <c r="AE47" s="78"/>
      <c r="AF47" s="69"/>
      <c r="AG47" s="69"/>
      <c r="AH47" s="69"/>
      <c r="AI47" s="70"/>
      <c r="AJ47" s="234"/>
      <c r="AK47" s="235"/>
      <c r="AL47" s="235"/>
      <c r="AM47" s="231"/>
      <c r="AN47" s="153"/>
      <c r="AO47" s="154"/>
      <c r="AP47" s="154"/>
      <c r="AQ47" s="155"/>
      <c r="AR47" s="46"/>
    </row>
    <row r="48" spans="1:49" ht="15.75" customHeight="1">
      <c r="A48" s="46"/>
      <c r="B48" s="292">
        <v>3</v>
      </c>
      <c r="C48" s="294"/>
      <c r="D48" s="295"/>
      <c r="E48" s="295"/>
      <c r="F48" s="296"/>
      <c r="G48" s="300" t="s">
        <v>218</v>
      </c>
      <c r="H48" s="301"/>
      <c r="I48" s="301"/>
      <c r="J48" s="301"/>
      <c r="K48" s="301"/>
      <c r="L48" s="302"/>
      <c r="M48" s="50"/>
      <c r="N48" s="51"/>
      <c r="O48" s="51"/>
      <c r="P48" s="51"/>
      <c r="Q48" s="272"/>
      <c r="R48" s="273"/>
      <c r="S48" s="273"/>
      <c r="T48" s="274"/>
      <c r="U48" s="281"/>
      <c r="V48" s="282"/>
      <c r="W48" s="282"/>
      <c r="X48" s="282"/>
      <c r="Y48" s="283"/>
      <c r="Z48" s="50"/>
      <c r="AA48" s="51"/>
      <c r="AB48" s="51"/>
      <c r="AC48" s="51"/>
      <c r="AD48" s="96" t="s">
        <v>197</v>
      </c>
      <c r="AE48" s="97" t="s">
        <v>219</v>
      </c>
      <c r="AF48" s="51"/>
      <c r="AG48" s="51"/>
      <c r="AH48" s="51"/>
      <c r="AI48" s="90"/>
      <c r="AJ48" s="232">
        <f>MIN(AF49,AF51,AF54)</f>
        <v>0</v>
      </c>
      <c r="AK48" s="233"/>
      <c r="AL48" s="233"/>
      <c r="AM48" s="230" t="s">
        <v>220</v>
      </c>
      <c r="AN48" s="287"/>
      <c r="AO48" s="288"/>
      <c r="AP48" s="288"/>
      <c r="AQ48" s="289"/>
      <c r="AR48" s="46"/>
    </row>
    <row r="49" spans="1:49" ht="15.75" customHeight="1">
      <c r="A49" s="46"/>
      <c r="B49" s="293"/>
      <c r="C49" s="297"/>
      <c r="D49" s="298"/>
      <c r="E49" s="298"/>
      <c r="F49" s="299"/>
      <c r="G49" s="236"/>
      <c r="H49" s="237"/>
      <c r="I49" s="237"/>
      <c r="J49" s="237"/>
      <c r="K49" s="237"/>
      <c r="L49" s="238"/>
      <c r="M49" s="98" t="s">
        <v>221</v>
      </c>
      <c r="N49" s="46" t="str">
        <f>IF($G$49="","",DATEDIF(G49,$M$27,"m")+1)</f>
        <v/>
      </c>
      <c r="O49" s="46" t="s">
        <v>222</v>
      </c>
      <c r="P49" s="99" t="s">
        <v>223</v>
      </c>
      <c r="Q49" s="275"/>
      <c r="R49" s="276"/>
      <c r="S49" s="276"/>
      <c r="T49" s="277"/>
      <c r="U49" s="100"/>
      <c r="V49" s="290">
        <f>V50*W51</f>
        <v>0</v>
      </c>
      <c r="W49" s="290"/>
      <c r="X49" s="290"/>
      <c r="Y49" s="64" t="s">
        <v>220</v>
      </c>
      <c r="Z49" s="98"/>
      <c r="AA49" s="285">
        <f>AA50*AB51</f>
        <v>0</v>
      </c>
      <c r="AB49" s="285"/>
      <c r="AC49" s="285"/>
      <c r="AD49" s="64" t="s">
        <v>220</v>
      </c>
      <c r="AE49" s="98"/>
      <c r="AF49" s="271">
        <f>IF(V49=0,0,ROUNDDOWN((V49-10000)/2,0))</f>
        <v>0</v>
      </c>
      <c r="AG49" s="271"/>
      <c r="AH49" s="271"/>
      <c r="AI49" s="64" t="s">
        <v>220</v>
      </c>
      <c r="AJ49" s="284"/>
      <c r="AK49" s="285"/>
      <c r="AL49" s="285"/>
      <c r="AM49" s="286"/>
      <c r="AN49" s="247"/>
      <c r="AO49" s="248"/>
      <c r="AP49" s="248"/>
      <c r="AQ49" s="249"/>
      <c r="AR49" s="46"/>
      <c r="AS49" s="48">
        <f>YEAR($AS$1)*12+MONTH($AS$1)-YEAR(G49)*12-MONTH(G49)
-IF(DAY(G49+1)=1,IF(DAY($AS$1+1)&gt;1,1),IF(AND(DAY($AS$1+1)&gt;1,
 DAY($AS$1)&lt;DAY(G49)),1))</f>
        <v>1515</v>
      </c>
      <c r="AU49" s="91" t="s">
        <v>201</v>
      </c>
      <c r="AV49" s="101">
        <f>MIN(N49,N50,N54,N55)</f>
        <v>0</v>
      </c>
      <c r="AW49" s="48" t="s">
        <v>202</v>
      </c>
    </row>
    <row r="50" spans="1:49" ht="15.75" customHeight="1">
      <c r="A50" s="46"/>
      <c r="B50" s="293"/>
      <c r="C50" s="297"/>
      <c r="D50" s="298"/>
      <c r="E50" s="298"/>
      <c r="F50" s="299"/>
      <c r="G50" s="102"/>
      <c r="H50" s="103"/>
      <c r="I50" s="103"/>
      <c r="J50" s="103"/>
      <c r="K50" s="103"/>
      <c r="L50" s="104"/>
      <c r="M50" s="105" t="str">
        <f>IF(G49="","",IF($S$19="✔","（翌月払いのため",""))</f>
        <v/>
      </c>
      <c r="N50" s="106" t="str">
        <f>IF(G49="","",IF($S$19="✔",N49-1,""))</f>
        <v/>
      </c>
      <c r="O50" s="105" t="str">
        <f>IF(G49="","",IF($S$19="✔","ヶ月）",""))</f>
        <v/>
      </c>
      <c r="P50" s="107"/>
      <c r="Q50" s="278"/>
      <c r="R50" s="279"/>
      <c r="S50" s="279"/>
      <c r="T50" s="280"/>
      <c r="U50" s="108" t="s">
        <v>221</v>
      </c>
      <c r="V50" s="291"/>
      <c r="W50" s="291"/>
      <c r="X50" s="269" t="s">
        <v>224</v>
      </c>
      <c r="Y50" s="270"/>
      <c r="Z50" s="98" t="s">
        <v>225</v>
      </c>
      <c r="AA50" s="291"/>
      <c r="AB50" s="291"/>
      <c r="AC50" s="269" t="s">
        <v>224</v>
      </c>
      <c r="AD50" s="270"/>
      <c r="AE50" s="109" t="s">
        <v>226</v>
      </c>
      <c r="AF50" s="110"/>
      <c r="AG50" s="110"/>
      <c r="AH50" s="110"/>
      <c r="AI50" s="64"/>
      <c r="AJ50" s="284"/>
      <c r="AK50" s="285"/>
      <c r="AL50" s="285"/>
      <c r="AM50" s="286"/>
      <c r="AN50" s="247"/>
      <c r="AO50" s="248"/>
      <c r="AP50" s="248"/>
      <c r="AQ50" s="249"/>
      <c r="AR50" s="46"/>
      <c r="AU50" s="91" t="s">
        <v>205</v>
      </c>
      <c r="AV50" s="101">
        <f>IF(MIN(N49,N54,N50,N55)&gt;=73,72,MIN(N49,N54,N50,N55))</f>
        <v>0</v>
      </c>
      <c r="AW50" s="48" t="s">
        <v>200</v>
      </c>
    </row>
    <row r="51" spans="1:49" ht="15.75" customHeight="1">
      <c r="A51" s="86"/>
      <c r="B51" s="293"/>
      <c r="C51" s="297"/>
      <c r="D51" s="298"/>
      <c r="E51" s="298"/>
      <c r="F51" s="299"/>
      <c r="G51" s="250" t="s">
        <v>227</v>
      </c>
      <c r="H51" s="251"/>
      <c r="I51" s="251"/>
      <c r="J51" s="251"/>
      <c r="K51" s="251"/>
      <c r="L51" s="252"/>
      <c r="M51" s="256" t="s">
        <v>228</v>
      </c>
      <c r="N51" s="257"/>
      <c r="O51" s="257"/>
      <c r="P51" s="258"/>
      <c r="Q51" s="261"/>
      <c r="R51" s="262"/>
      <c r="S51" s="262"/>
      <c r="T51" s="263"/>
      <c r="U51" s="111"/>
      <c r="V51" s="46"/>
      <c r="W51" s="145"/>
      <c r="X51" s="269" t="s">
        <v>229</v>
      </c>
      <c r="Y51" s="270"/>
      <c r="Z51" s="98"/>
      <c r="AA51" s="46"/>
      <c r="AB51" s="145"/>
      <c r="AC51" s="269" t="s">
        <v>229</v>
      </c>
      <c r="AD51" s="270"/>
      <c r="AE51" s="98"/>
      <c r="AF51" s="271">
        <f>ROUNDDOWN(AA49/2,0)</f>
        <v>0</v>
      </c>
      <c r="AG51" s="271"/>
      <c r="AH51" s="271"/>
      <c r="AI51" s="64" t="s">
        <v>220</v>
      </c>
      <c r="AJ51" s="284"/>
      <c r="AK51" s="285"/>
      <c r="AL51" s="285"/>
      <c r="AM51" s="286"/>
      <c r="AN51" s="247"/>
      <c r="AO51" s="248"/>
      <c r="AP51" s="248"/>
      <c r="AQ51" s="249"/>
      <c r="AR51" s="46"/>
      <c r="AU51" s="91" t="s">
        <v>209</v>
      </c>
      <c r="AV51" s="112">
        <f>IF(AV50&gt;=13,AV50-(AV50-12),AV50)-(AV49-AV50)</f>
        <v>0</v>
      </c>
      <c r="AW51" s="48" t="s">
        <v>200</v>
      </c>
    </row>
    <row r="52" spans="1:49" ht="15.75" customHeight="1">
      <c r="A52" s="46"/>
      <c r="B52" s="303" t="s">
        <v>230</v>
      </c>
      <c r="C52" s="297"/>
      <c r="D52" s="298"/>
      <c r="E52" s="298"/>
      <c r="F52" s="299"/>
      <c r="G52" s="253"/>
      <c r="H52" s="254"/>
      <c r="I52" s="254"/>
      <c r="J52" s="254"/>
      <c r="K52" s="254"/>
      <c r="L52" s="255"/>
      <c r="M52" s="259"/>
      <c r="N52" s="229"/>
      <c r="O52" s="229"/>
      <c r="P52" s="260"/>
      <c r="Q52" s="264"/>
      <c r="R52" s="206"/>
      <c r="S52" s="206"/>
      <c r="T52" s="265"/>
      <c r="U52" s="98"/>
      <c r="V52" s="46"/>
      <c r="W52" s="46"/>
      <c r="X52" s="46"/>
      <c r="Y52" s="64"/>
      <c r="Z52" s="98"/>
      <c r="AA52" s="46"/>
      <c r="AB52" s="46"/>
      <c r="AC52" s="46"/>
      <c r="AD52" s="64"/>
      <c r="AE52" s="114" t="s">
        <v>211</v>
      </c>
      <c r="AF52" s="115"/>
      <c r="AG52" s="115"/>
      <c r="AH52" s="115"/>
      <c r="AI52" s="116" t="str">
        <f>IF(AV53=0,"","×"&amp;AV53)</f>
        <v/>
      </c>
      <c r="AJ52" s="284"/>
      <c r="AK52" s="285"/>
      <c r="AL52" s="285"/>
      <c r="AM52" s="286"/>
      <c r="AN52" s="147"/>
      <c r="AO52" s="148"/>
      <c r="AP52" s="148"/>
      <c r="AQ52" s="149"/>
      <c r="AR52" s="46"/>
      <c r="AU52" s="91" t="s">
        <v>212</v>
      </c>
      <c r="AV52" s="112">
        <f>IF(AV50=AV51,1,AV50-AV51+1)</f>
        <v>1</v>
      </c>
      <c r="AW52" s="48" t="s">
        <v>213</v>
      </c>
    </row>
    <row r="53" spans="1:49" ht="13.9" customHeight="1">
      <c r="A53" s="46"/>
      <c r="B53" s="303"/>
      <c r="C53" s="297"/>
      <c r="D53" s="298"/>
      <c r="E53" s="298"/>
      <c r="F53" s="299"/>
      <c r="G53" s="253"/>
      <c r="H53" s="254"/>
      <c r="I53" s="254"/>
      <c r="J53" s="254"/>
      <c r="K53" s="254"/>
      <c r="L53" s="255"/>
      <c r="M53" s="259"/>
      <c r="N53" s="229"/>
      <c r="O53" s="229"/>
      <c r="P53" s="260"/>
      <c r="Q53" s="264"/>
      <c r="R53" s="206"/>
      <c r="S53" s="206"/>
      <c r="T53" s="265"/>
      <c r="U53" s="98"/>
      <c r="V53" s="46"/>
      <c r="W53" s="46"/>
      <c r="X53" s="46"/>
      <c r="Y53" s="64"/>
      <c r="Z53" s="98"/>
      <c r="AA53" s="46"/>
      <c r="AB53" s="46"/>
      <c r="AC53" s="46"/>
      <c r="AD53" s="64"/>
      <c r="AE53" s="114"/>
      <c r="AF53" s="115"/>
      <c r="AG53" s="115"/>
      <c r="AH53" s="115"/>
      <c r="AI53" s="116" t="str">
        <f>IF(AV54=0,"","×"&amp;AV54)</f>
        <v/>
      </c>
      <c r="AJ53" s="284"/>
      <c r="AK53" s="285"/>
      <c r="AL53" s="285"/>
      <c r="AM53" s="286"/>
      <c r="AN53" s="147"/>
      <c r="AO53" s="148"/>
      <c r="AP53" s="148"/>
      <c r="AQ53" s="149"/>
      <c r="AR53" s="46"/>
      <c r="AU53" s="91" t="s">
        <v>214</v>
      </c>
      <c r="AV53" s="112">
        <f>IF(AV52&gt;=25,IF(AV52&lt;=36,36-AV52+1,0),AV51)</f>
        <v>0</v>
      </c>
      <c r="AW53" s="48" t="s">
        <v>213</v>
      </c>
    </row>
    <row r="54" spans="1:49" ht="15.75" customHeight="1">
      <c r="A54" s="46"/>
      <c r="B54" s="304"/>
      <c r="C54" s="305" t="s">
        <v>231</v>
      </c>
      <c r="D54" s="306"/>
      <c r="E54" s="307"/>
      <c r="F54" s="308"/>
      <c r="G54" s="236"/>
      <c r="H54" s="237"/>
      <c r="I54" s="237"/>
      <c r="J54" s="237"/>
      <c r="K54" s="237"/>
      <c r="L54" s="238"/>
      <c r="M54" s="98" t="s">
        <v>221</v>
      </c>
      <c r="N54" s="46" t="str">
        <f>IF(G54="","",DATEDIF(G54,$M$27,"m")+1)</f>
        <v/>
      </c>
      <c r="O54" s="46" t="s">
        <v>222</v>
      </c>
      <c r="P54" s="99" t="s">
        <v>223</v>
      </c>
      <c r="Q54" s="264"/>
      <c r="R54" s="206"/>
      <c r="S54" s="206"/>
      <c r="T54" s="265"/>
      <c r="U54" s="98"/>
      <c r="V54" s="146" t="s">
        <v>143</v>
      </c>
      <c r="W54" s="86" t="s">
        <v>232</v>
      </c>
      <c r="X54" s="58"/>
      <c r="Y54" s="64"/>
      <c r="Z54" s="98"/>
      <c r="AA54" s="46"/>
      <c r="AB54" s="46"/>
      <c r="AC54" s="46"/>
      <c r="AD54" s="64"/>
      <c r="AE54" s="98"/>
      <c r="AF54" s="121">
        <f>AV53*7500+AV54*5000</f>
        <v>0</v>
      </c>
      <c r="AG54" s="64" t="s">
        <v>275</v>
      </c>
      <c r="AH54" s="122"/>
      <c r="AI54" s="64"/>
      <c r="AJ54" s="284"/>
      <c r="AK54" s="285"/>
      <c r="AL54" s="285"/>
      <c r="AM54" s="286"/>
      <c r="AN54" s="150"/>
      <c r="AO54" s="151"/>
      <c r="AP54" s="151"/>
      <c r="AQ54" s="152"/>
      <c r="AR54" s="46"/>
      <c r="AU54" s="91" t="s">
        <v>217</v>
      </c>
      <c r="AV54" s="112">
        <f>AV51-AV53</f>
        <v>0</v>
      </c>
      <c r="AW54" s="48" t="s">
        <v>213</v>
      </c>
    </row>
    <row r="55" spans="1:49" ht="15.75" customHeight="1">
      <c r="A55" s="46"/>
      <c r="B55" s="146" t="s">
        <v>143</v>
      </c>
      <c r="C55" s="156"/>
      <c r="D55" s="157"/>
      <c r="E55" s="157"/>
      <c r="F55" s="158"/>
      <c r="G55" s="102"/>
      <c r="H55" s="103"/>
      <c r="I55" s="103"/>
      <c r="J55" s="103"/>
      <c r="K55" s="103"/>
      <c r="L55" s="104"/>
      <c r="M55" s="105" t="str">
        <f>IF(G54="","",IF($S$19="✔","（翌月払いのため",""))</f>
        <v/>
      </c>
      <c r="N55" s="106" t="str">
        <f>IF(G54="","",IF($S$19="✔",N54-1,""))</f>
        <v/>
      </c>
      <c r="O55" s="105" t="str">
        <f>IF(G54="","",IF($S$19="✔","ヶ月）",""))</f>
        <v/>
      </c>
      <c r="P55" s="107"/>
      <c r="Q55" s="266"/>
      <c r="R55" s="267"/>
      <c r="S55" s="267"/>
      <c r="T55" s="268"/>
      <c r="U55" s="78"/>
      <c r="V55" s="69"/>
      <c r="W55" s="69"/>
      <c r="X55" s="69"/>
      <c r="Y55" s="70"/>
      <c r="Z55" s="78"/>
      <c r="AA55" s="69"/>
      <c r="AB55" s="69"/>
      <c r="AC55" s="69"/>
      <c r="AD55" s="70"/>
      <c r="AE55" s="78"/>
      <c r="AF55" s="69"/>
      <c r="AG55" s="69"/>
      <c r="AH55" s="69"/>
      <c r="AI55" s="70"/>
      <c r="AJ55" s="234"/>
      <c r="AK55" s="235"/>
      <c r="AL55" s="235"/>
      <c r="AM55" s="231"/>
      <c r="AN55" s="153"/>
      <c r="AO55" s="154"/>
      <c r="AP55" s="154"/>
      <c r="AQ55" s="155"/>
      <c r="AR55" s="46"/>
    </row>
    <row r="56" spans="1:49" ht="14.25" customHeight="1">
      <c r="A56" s="46"/>
      <c r="B56" s="239" t="s">
        <v>22</v>
      </c>
      <c r="C56" s="240"/>
      <c r="D56" s="240"/>
      <c r="E56" s="240"/>
      <c r="F56" s="230"/>
      <c r="G56" s="223"/>
      <c r="H56" s="224"/>
      <c r="I56" s="224"/>
      <c r="J56" s="224"/>
      <c r="K56" s="224"/>
      <c r="L56" s="225"/>
      <c r="M56" s="223"/>
      <c r="N56" s="224"/>
      <c r="O56" s="224"/>
      <c r="P56" s="225"/>
      <c r="Q56" s="223"/>
      <c r="R56" s="224"/>
      <c r="S56" s="224"/>
      <c r="T56" s="225"/>
      <c r="U56" s="243">
        <f>SUM(V33+V41+V49)</f>
        <v>0</v>
      </c>
      <c r="V56" s="244"/>
      <c r="W56" s="244"/>
      <c r="X56" s="244"/>
      <c r="Y56" s="230" t="s">
        <v>9</v>
      </c>
      <c r="Z56" s="232">
        <f>SUM(AA33+AA41+AA49)</f>
        <v>0</v>
      </c>
      <c r="AA56" s="233"/>
      <c r="AB56" s="233"/>
      <c r="AC56" s="233"/>
      <c r="AD56" s="230" t="s">
        <v>9</v>
      </c>
      <c r="AE56" s="223"/>
      <c r="AF56" s="224"/>
      <c r="AG56" s="224"/>
      <c r="AH56" s="224"/>
      <c r="AI56" s="225"/>
      <c r="AJ56" s="232">
        <f>SUM(AJ32:AL55)</f>
        <v>0</v>
      </c>
      <c r="AK56" s="233"/>
      <c r="AL56" s="233"/>
      <c r="AM56" s="230" t="s">
        <v>9</v>
      </c>
      <c r="AN56" s="223"/>
      <c r="AO56" s="224"/>
      <c r="AP56" s="224"/>
      <c r="AQ56" s="225"/>
      <c r="AR56" s="46"/>
    </row>
    <row r="57" spans="1:49" ht="14.25" customHeight="1">
      <c r="A57" s="46"/>
      <c r="B57" s="241"/>
      <c r="C57" s="242"/>
      <c r="D57" s="242"/>
      <c r="E57" s="242"/>
      <c r="F57" s="231"/>
      <c r="G57" s="226"/>
      <c r="H57" s="227"/>
      <c r="I57" s="227"/>
      <c r="J57" s="227"/>
      <c r="K57" s="227"/>
      <c r="L57" s="228"/>
      <c r="M57" s="226"/>
      <c r="N57" s="227"/>
      <c r="O57" s="227"/>
      <c r="P57" s="228"/>
      <c r="Q57" s="226"/>
      <c r="R57" s="227"/>
      <c r="S57" s="227"/>
      <c r="T57" s="228"/>
      <c r="U57" s="245"/>
      <c r="V57" s="246"/>
      <c r="W57" s="246"/>
      <c r="X57" s="246"/>
      <c r="Y57" s="231"/>
      <c r="Z57" s="234"/>
      <c r="AA57" s="235"/>
      <c r="AB57" s="235"/>
      <c r="AC57" s="235"/>
      <c r="AD57" s="231"/>
      <c r="AE57" s="226"/>
      <c r="AF57" s="227"/>
      <c r="AG57" s="227"/>
      <c r="AH57" s="227"/>
      <c r="AI57" s="228"/>
      <c r="AJ57" s="234"/>
      <c r="AK57" s="235"/>
      <c r="AL57" s="235"/>
      <c r="AM57" s="231"/>
      <c r="AN57" s="226"/>
      <c r="AO57" s="227"/>
      <c r="AP57" s="227"/>
      <c r="AQ57" s="228"/>
      <c r="AR57" s="46"/>
    </row>
    <row r="58" spans="1:49" ht="21" customHeight="1">
      <c r="A58" s="46"/>
      <c r="B58" s="135" t="s">
        <v>233</v>
      </c>
      <c r="C58" s="88"/>
      <c r="D58" s="88"/>
      <c r="E58" s="88"/>
      <c r="F58" s="88"/>
      <c r="G58" s="88"/>
      <c r="H58" s="88"/>
      <c r="I58" s="88"/>
      <c r="J58" s="88"/>
      <c r="K58" s="88"/>
      <c r="L58" s="136"/>
      <c r="M58" s="46"/>
      <c r="N58" s="46"/>
      <c r="O58" s="46"/>
      <c r="P58" s="46"/>
      <c r="Q58" s="137"/>
      <c r="R58" s="136"/>
      <c r="S58" s="88"/>
      <c r="T58" s="88"/>
      <c r="U58" s="88"/>
      <c r="V58" s="88"/>
      <c r="W58" s="88"/>
      <c r="X58" s="88"/>
      <c r="Y58" s="88"/>
      <c r="Z58" s="88"/>
      <c r="AA58" s="88"/>
      <c r="AB58" s="88"/>
      <c r="AC58" s="88"/>
      <c r="AD58" s="88"/>
      <c r="AE58" s="88"/>
      <c r="AF58" s="88"/>
      <c r="AG58" s="88"/>
      <c r="AH58" s="88"/>
      <c r="AI58" s="88"/>
      <c r="AJ58" s="46"/>
      <c r="AK58" s="46"/>
      <c r="AL58" s="46"/>
      <c r="AM58" s="46"/>
      <c r="AN58" s="88"/>
      <c r="AO58" s="88"/>
      <c r="AP58" s="88"/>
      <c r="AQ58" s="88"/>
      <c r="AR58" s="46"/>
    </row>
    <row r="59" spans="1:49" ht="13.5" customHeight="1">
      <c r="A59" s="46"/>
      <c r="B59" s="229" t="s">
        <v>234</v>
      </c>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46"/>
    </row>
    <row r="60" spans="1:49" ht="15" customHeight="1">
      <c r="A60" s="46"/>
      <c r="B60" s="229"/>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29"/>
      <c r="AP60" s="229"/>
      <c r="AQ60" s="229"/>
      <c r="AR60" s="46"/>
    </row>
    <row r="61" spans="1:49" ht="15" customHeight="1">
      <c r="A61" s="46"/>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46"/>
    </row>
    <row r="62" spans="1:49" ht="15" customHeight="1">
      <c r="A62" s="46"/>
      <c r="B62" s="229"/>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46"/>
    </row>
  </sheetData>
  <mergeCells count="140">
    <mergeCell ref="AM9:AM11"/>
    <mergeCell ref="P10:Q10"/>
    <mergeCell ref="P11:Q11"/>
    <mergeCell ref="I17:L17"/>
    <mergeCell ref="B16:H16"/>
    <mergeCell ref="I16:T16"/>
    <mergeCell ref="U16:AQ16"/>
    <mergeCell ref="M3:AH3"/>
    <mergeCell ref="AI3:AQ3"/>
    <mergeCell ref="B5:B6"/>
    <mergeCell ref="C5:C6"/>
    <mergeCell ref="D5:L6"/>
    <mergeCell ref="B9:B11"/>
    <mergeCell ref="C9:C11"/>
    <mergeCell ref="D9:L11"/>
    <mergeCell ref="AC9:AC11"/>
    <mergeCell ref="AD9:AL11"/>
    <mergeCell ref="F27:K27"/>
    <mergeCell ref="M27:Q27"/>
    <mergeCell ref="B28:B31"/>
    <mergeCell ref="C28:F31"/>
    <mergeCell ref="G28:L31"/>
    <mergeCell ref="M28:P31"/>
    <mergeCell ref="Q28:T29"/>
    <mergeCell ref="M17:T17"/>
    <mergeCell ref="U17:W18"/>
    <mergeCell ref="B17:H20"/>
    <mergeCell ref="U28:AD28"/>
    <mergeCell ref="X17:AQ18"/>
    <mergeCell ref="I18:L18"/>
    <mergeCell ref="M18:T18"/>
    <mergeCell ref="I19:L19"/>
    <mergeCell ref="M19:Q19"/>
    <mergeCell ref="S19:T19"/>
    <mergeCell ref="U19:W20"/>
    <mergeCell ref="X19:AQ20"/>
    <mergeCell ref="AE28:AI31"/>
    <mergeCell ref="AN28:AQ29"/>
    <mergeCell ref="Q30:T31"/>
    <mergeCell ref="U30:Y31"/>
    <mergeCell ref="Z30:AD31"/>
    <mergeCell ref="AJ30:AM31"/>
    <mergeCell ref="AN30:AQ31"/>
    <mergeCell ref="M20:T20"/>
    <mergeCell ref="AU30:AZ31"/>
    <mergeCell ref="B32:B35"/>
    <mergeCell ref="C32:F37"/>
    <mergeCell ref="G32:L32"/>
    <mergeCell ref="Q32:T34"/>
    <mergeCell ref="U32:Y32"/>
    <mergeCell ref="AJ32:AL39"/>
    <mergeCell ref="AM32:AM39"/>
    <mergeCell ref="AN32:AQ33"/>
    <mergeCell ref="G33:L33"/>
    <mergeCell ref="AN34:AQ35"/>
    <mergeCell ref="G35:L37"/>
    <mergeCell ref="M35:P37"/>
    <mergeCell ref="Q35:T39"/>
    <mergeCell ref="X35:Y35"/>
    <mergeCell ref="AC35:AD35"/>
    <mergeCell ref="AF35:AH35"/>
    <mergeCell ref="V33:X33"/>
    <mergeCell ref="AA33:AC33"/>
    <mergeCell ref="AF33:AH33"/>
    <mergeCell ref="V34:W34"/>
    <mergeCell ref="X34:Y34"/>
    <mergeCell ref="AA34:AB34"/>
    <mergeCell ref="AC34:AD34"/>
    <mergeCell ref="B36:B38"/>
    <mergeCell ref="C38:D38"/>
    <mergeCell ref="E38:F38"/>
    <mergeCell ref="G38:L38"/>
    <mergeCell ref="W38:Y38"/>
    <mergeCell ref="B40:B43"/>
    <mergeCell ref="C40:F45"/>
    <mergeCell ref="G40:L40"/>
    <mergeCell ref="Q40:T42"/>
    <mergeCell ref="U40:Y40"/>
    <mergeCell ref="B44:B46"/>
    <mergeCell ref="C46:D46"/>
    <mergeCell ref="E46:F46"/>
    <mergeCell ref="AC42:AD42"/>
    <mergeCell ref="AN42:AQ43"/>
    <mergeCell ref="G43:L45"/>
    <mergeCell ref="M43:P45"/>
    <mergeCell ref="Q43:T47"/>
    <mergeCell ref="X43:Y43"/>
    <mergeCell ref="AC43:AD43"/>
    <mergeCell ref="AF43:AH43"/>
    <mergeCell ref="AJ40:AL47"/>
    <mergeCell ref="AM40:AM47"/>
    <mergeCell ref="AN40:AQ41"/>
    <mergeCell ref="G41:L41"/>
    <mergeCell ref="V41:X41"/>
    <mergeCell ref="AA41:AC41"/>
    <mergeCell ref="AF41:AH41"/>
    <mergeCell ref="V42:W42"/>
    <mergeCell ref="X42:Y42"/>
    <mergeCell ref="AA42:AB42"/>
    <mergeCell ref="G46:L46"/>
    <mergeCell ref="B48:B51"/>
    <mergeCell ref="C48:F53"/>
    <mergeCell ref="G48:L48"/>
    <mergeCell ref="B52:B54"/>
    <mergeCell ref="C54:D54"/>
    <mergeCell ref="E54:F54"/>
    <mergeCell ref="X50:Y50"/>
    <mergeCell ref="AA50:AB50"/>
    <mergeCell ref="AC50:AD50"/>
    <mergeCell ref="AN50:AQ51"/>
    <mergeCell ref="G51:L53"/>
    <mergeCell ref="M51:P53"/>
    <mergeCell ref="Q51:T55"/>
    <mergeCell ref="X51:Y51"/>
    <mergeCell ref="AC51:AD51"/>
    <mergeCell ref="AF51:AH51"/>
    <mergeCell ref="Q48:T50"/>
    <mergeCell ref="U48:Y48"/>
    <mergeCell ref="AJ48:AL55"/>
    <mergeCell ref="AM48:AM55"/>
    <mergeCell ref="AN48:AQ49"/>
    <mergeCell ref="G49:L49"/>
    <mergeCell ref="V49:X49"/>
    <mergeCell ref="AA49:AC49"/>
    <mergeCell ref="AF49:AH49"/>
    <mergeCell ref="V50:W50"/>
    <mergeCell ref="AN56:AQ57"/>
    <mergeCell ref="B59:AQ62"/>
    <mergeCell ref="Y56:Y57"/>
    <mergeCell ref="Z56:AC57"/>
    <mergeCell ref="AD56:AD57"/>
    <mergeCell ref="AE56:AI57"/>
    <mergeCell ref="AJ56:AL57"/>
    <mergeCell ref="AM56:AM57"/>
    <mergeCell ref="G54:L54"/>
    <mergeCell ref="B56:F57"/>
    <mergeCell ref="G56:L57"/>
    <mergeCell ref="M56:P57"/>
    <mergeCell ref="Q56:T57"/>
    <mergeCell ref="U56:X57"/>
  </mergeCells>
  <phoneticPr fontId="1"/>
  <conditionalFormatting sqref="A30:C36">
    <cfRule type="expression" dxfId="7" priority="1">
      <formula>_xlfn.ISFORMULA(A30)</formula>
    </cfRule>
  </conditionalFormatting>
  <conditionalFormatting sqref="A1:I29 A37:I39">
    <cfRule type="expression" dxfId="6" priority="4">
      <formula>_xlfn.ISFORMULA(A1)</formula>
    </cfRule>
  </conditionalFormatting>
  <conditionalFormatting sqref="D30:F30">
    <cfRule type="expression" dxfId="5" priority="2">
      <formula>_xlfn.ISFORMULA(D30)</formula>
    </cfRule>
  </conditionalFormatting>
  <conditionalFormatting sqref="G30:I36">
    <cfRule type="expression" dxfId="4" priority="3">
      <formula>_xlfn.ISFORMULA(G30)</formula>
    </cfRule>
  </conditionalFormatting>
  <dataValidations count="2">
    <dataValidation type="list" allowBlank="1" showInputMessage="1" showErrorMessage="1" errorTitle="入力確認" error="リストから選択してください。" sqref="C5:C6 C9:C11" xr:uid="{095B8B92-6DA1-47D1-B636-D78D157CD346}">
      <formula1>"✔,　"</formula1>
    </dataValidation>
    <dataValidation type="list" allowBlank="1" showInputMessage="1" showErrorMessage="1" sqref="B39 B47 S19:T19 V54 V46 V38 O5:O6 B55" xr:uid="{523118BD-1C9B-4AAD-8A8B-6473B644EE2F}">
      <formula1>"✔,　"</formula1>
    </dataValidation>
  </dataValidations>
  <pageMargins left="0.7" right="0.7" top="0.75" bottom="0.75" header="0.3" footer="0.3"/>
  <pageSetup paperSize="9" scale="47"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9005E-3C2C-4673-BEB6-0EC20BF328C5}">
  <sheetPr>
    <tabColor theme="1"/>
  </sheetPr>
  <dimension ref="A1"/>
  <sheetViews>
    <sheetView workbookViewId="0">
      <selection activeCell="P24" sqref="P24"/>
    </sheetView>
  </sheetViews>
  <sheetFormatPr defaultRowHeight="18.75"/>
  <sheetData/>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44B-DE10-43DE-865A-00AB383FB398}">
  <sheetPr>
    <tabColor rgb="FF00B0F0"/>
    <pageSetUpPr fitToPage="1"/>
  </sheetPr>
  <dimension ref="A1:I36"/>
  <sheetViews>
    <sheetView showZeros="0" zoomScaleNormal="100" workbookViewId="0">
      <pane ySplit="1" topLeftCell="A2" activePane="bottomLeft" state="frozen"/>
      <selection pane="bottomLeft" activeCell="O27" sqref="O27"/>
    </sheetView>
  </sheetViews>
  <sheetFormatPr defaultColWidth="9" defaultRowHeight="13.5"/>
  <cols>
    <col min="1" max="1" width="10.375" style="48" customWidth="1"/>
    <col min="2" max="2" width="14.375" style="48" customWidth="1"/>
    <col min="3" max="3" width="9.375" style="48" customWidth="1"/>
    <col min="4" max="4" width="7.125" style="48" customWidth="1"/>
    <col min="5" max="5" width="9" style="48"/>
    <col min="6" max="6" width="1.875" style="48" customWidth="1"/>
    <col min="7" max="7" width="6.375" style="48" customWidth="1"/>
    <col min="8" max="16384" width="9" style="48"/>
  </cols>
  <sheetData>
    <row r="1" spans="1:9">
      <c r="A1" s="48" t="s">
        <v>337</v>
      </c>
      <c r="B1" s="48" t="s">
        <v>310</v>
      </c>
      <c r="I1" s="91"/>
    </row>
    <row r="3" spans="1:9">
      <c r="G3" s="179"/>
      <c r="H3" s="179"/>
      <c r="I3" s="179"/>
    </row>
    <row r="4" spans="1:9">
      <c r="G4" s="205" t="s">
        <v>63</v>
      </c>
      <c r="H4" s="205"/>
      <c r="I4" s="205"/>
    </row>
    <row r="5" spans="1:9">
      <c r="A5" s="48" t="s">
        <v>7</v>
      </c>
    </row>
    <row r="6" spans="1:9">
      <c r="A6" s="48" t="s">
        <v>277</v>
      </c>
    </row>
    <row r="8" spans="1:9">
      <c r="F8" s="91" t="s">
        <v>11</v>
      </c>
      <c r="G8" s="180"/>
    </row>
    <row r="9" spans="1:9" ht="27" customHeight="1">
      <c r="D9" s="204" t="s">
        <v>32</v>
      </c>
      <c r="E9" s="204"/>
      <c r="F9" s="181"/>
      <c r="G9" s="206"/>
      <c r="H9" s="206"/>
      <c r="I9" s="206"/>
    </row>
    <row r="10" spans="1:9">
      <c r="D10" s="202" t="s">
        <v>33</v>
      </c>
      <c r="E10" s="202"/>
      <c r="F10" s="181"/>
      <c r="G10" s="200"/>
      <c r="H10" s="200"/>
      <c r="I10" s="200"/>
    </row>
    <row r="11" spans="1:9">
      <c r="D11" s="202" t="s">
        <v>2</v>
      </c>
      <c r="E11" s="202"/>
      <c r="F11" s="181"/>
      <c r="G11" s="200"/>
      <c r="H11" s="200"/>
      <c r="I11" s="200"/>
    </row>
    <row r="12" spans="1:9">
      <c r="D12" s="203" t="s">
        <v>34</v>
      </c>
      <c r="E12" s="202"/>
      <c r="F12" s="181"/>
      <c r="G12" s="207"/>
      <c r="H12" s="207"/>
      <c r="I12" s="207"/>
    </row>
    <row r="13" spans="1:9">
      <c r="E13" s="181"/>
      <c r="F13" s="181"/>
    </row>
    <row r="14" spans="1:9" ht="13.5" customHeight="1">
      <c r="D14" s="202" t="s">
        <v>31</v>
      </c>
      <c r="E14" s="202"/>
      <c r="F14" s="181"/>
      <c r="G14" s="200"/>
      <c r="H14" s="200"/>
      <c r="I14" s="200"/>
    </row>
    <row r="15" spans="1:9" ht="13.5" customHeight="1">
      <c r="D15" s="202" t="s">
        <v>3</v>
      </c>
      <c r="E15" s="202"/>
      <c r="F15" s="181"/>
      <c r="G15" s="200"/>
      <c r="H15" s="200"/>
      <c r="I15" s="200"/>
    </row>
    <row r="16" spans="1:9" ht="13.5" customHeight="1">
      <c r="D16" s="202" t="s">
        <v>4</v>
      </c>
      <c r="E16" s="202"/>
      <c r="F16" s="181"/>
      <c r="G16" s="201"/>
      <c r="H16" s="201"/>
      <c r="I16" s="201"/>
    </row>
    <row r="17" spans="1:9">
      <c r="E17" s="181"/>
      <c r="F17" s="181"/>
    </row>
    <row r="18" spans="1:9">
      <c r="E18" s="181"/>
      <c r="F18" s="181"/>
    </row>
    <row r="19" spans="1:9" ht="29.45" customHeight="1">
      <c r="A19" s="195" t="s">
        <v>323</v>
      </c>
      <c r="B19" s="196"/>
      <c r="C19" s="196"/>
      <c r="D19" s="196"/>
      <c r="E19" s="196"/>
      <c r="F19" s="196"/>
      <c r="G19" s="196"/>
      <c r="H19" s="196"/>
      <c r="I19" s="196"/>
    </row>
    <row r="20" spans="1:9">
      <c r="A20" s="182"/>
      <c r="B20" s="182"/>
      <c r="C20" s="182"/>
      <c r="D20" s="182"/>
      <c r="E20" s="182"/>
      <c r="F20" s="182"/>
      <c r="G20" s="182"/>
      <c r="H20" s="182"/>
      <c r="I20" s="182"/>
    </row>
    <row r="22" spans="1:9" ht="49.5" customHeight="1">
      <c r="A22" s="197" t="s">
        <v>338</v>
      </c>
      <c r="B22" s="198"/>
      <c r="C22" s="198"/>
      <c r="D22" s="198"/>
      <c r="E22" s="198"/>
      <c r="F22" s="198"/>
      <c r="G22" s="198"/>
      <c r="H22" s="198"/>
      <c r="I22" s="198"/>
    </row>
    <row r="23" spans="1:9" ht="13.5" customHeight="1">
      <c r="A23" s="183"/>
      <c r="B23" s="184"/>
      <c r="C23" s="184"/>
      <c r="D23" s="184"/>
      <c r="E23" s="184"/>
      <c r="F23" s="184"/>
      <c r="G23" s="184"/>
      <c r="H23" s="184"/>
      <c r="I23" s="184"/>
    </row>
    <row r="25" spans="1:9">
      <c r="A25" s="196" t="s">
        <v>5</v>
      </c>
      <c r="B25" s="196"/>
      <c r="C25" s="196"/>
      <c r="D25" s="196"/>
      <c r="E25" s="196"/>
      <c r="F25" s="196"/>
      <c r="G25" s="196"/>
      <c r="H25" s="196"/>
      <c r="I25" s="196"/>
    </row>
    <row r="28" spans="1:9" ht="23.45" customHeight="1" thickBot="1">
      <c r="A28" s="187" t="s">
        <v>316</v>
      </c>
      <c r="C28" s="190" t="s">
        <v>10</v>
      </c>
      <c r="D28" s="534"/>
      <c r="E28" s="534"/>
      <c r="F28" s="534"/>
      <c r="G28" s="191" t="s">
        <v>9</v>
      </c>
    </row>
    <row r="30" spans="1:9" ht="23.45" customHeight="1">
      <c r="A30" s="187" t="s">
        <v>279</v>
      </c>
      <c r="C30" s="91"/>
    </row>
    <row r="31" spans="1:9" ht="21.6" customHeight="1">
      <c r="B31" s="192" t="s">
        <v>280</v>
      </c>
      <c r="C31" s="533"/>
      <c r="D31" s="533"/>
      <c r="E31" s="533"/>
      <c r="F31" s="533"/>
    </row>
    <row r="32" spans="1:9" ht="21.6" customHeight="1">
      <c r="B32" s="192" t="s">
        <v>281</v>
      </c>
      <c r="C32" s="533"/>
      <c r="D32" s="533"/>
      <c r="E32" s="533"/>
      <c r="F32" s="533"/>
    </row>
    <row r="33" spans="2:6" ht="21.6" customHeight="1">
      <c r="B33" s="192" t="s">
        <v>282</v>
      </c>
      <c r="C33" s="533"/>
      <c r="D33" s="533"/>
      <c r="E33" s="533"/>
      <c r="F33" s="533"/>
    </row>
    <row r="34" spans="2:6" ht="21.6" customHeight="1">
      <c r="B34" s="192" t="s">
        <v>283</v>
      </c>
      <c r="C34" s="533"/>
      <c r="D34" s="533"/>
      <c r="E34" s="533"/>
      <c r="F34" s="533"/>
    </row>
    <row r="35" spans="2:6" ht="21.6" customHeight="1">
      <c r="B35" s="192" t="s">
        <v>285</v>
      </c>
      <c r="C35" s="533"/>
      <c r="D35" s="533"/>
      <c r="E35" s="533"/>
      <c r="F35" s="533"/>
    </row>
    <row r="36" spans="2:6" ht="20.100000000000001" customHeight="1">
      <c r="B36" s="192" t="s">
        <v>284</v>
      </c>
      <c r="C36" s="533"/>
      <c r="D36" s="533"/>
      <c r="E36" s="533"/>
      <c r="F36" s="533"/>
    </row>
  </sheetData>
  <mergeCells count="25">
    <mergeCell ref="C34:F34"/>
    <mergeCell ref="C35:F35"/>
    <mergeCell ref="D9:E9"/>
    <mergeCell ref="D10:E10"/>
    <mergeCell ref="D11:E11"/>
    <mergeCell ref="D14:E14"/>
    <mergeCell ref="D15:E15"/>
    <mergeCell ref="C32:F32"/>
    <mergeCell ref="C33:F33"/>
    <mergeCell ref="G4:I4"/>
    <mergeCell ref="G9:I9"/>
    <mergeCell ref="G10:I10"/>
    <mergeCell ref="G11:I11"/>
    <mergeCell ref="C36:F36"/>
    <mergeCell ref="D12:E12"/>
    <mergeCell ref="G12:I12"/>
    <mergeCell ref="D16:E16"/>
    <mergeCell ref="G16:I16"/>
    <mergeCell ref="C31:F31"/>
    <mergeCell ref="D28:F28"/>
    <mergeCell ref="G15:I15"/>
    <mergeCell ref="A19:I19"/>
    <mergeCell ref="A22:I22"/>
    <mergeCell ref="A25:I25"/>
    <mergeCell ref="G14:I14"/>
  </mergeCells>
  <phoneticPr fontId="1"/>
  <conditionalFormatting sqref="A30:C36">
    <cfRule type="expression" dxfId="3" priority="1">
      <formula>_xlfn.ISFORMULA(A30)</formula>
    </cfRule>
  </conditionalFormatting>
  <conditionalFormatting sqref="A1:I29 A37:I39">
    <cfRule type="expression" dxfId="2" priority="4">
      <formula>_xlfn.ISFORMULA(A1)</formula>
    </cfRule>
  </conditionalFormatting>
  <conditionalFormatting sqref="D30:F30">
    <cfRule type="expression" dxfId="1" priority="2">
      <formula>_xlfn.ISFORMULA(D30)</formula>
    </cfRule>
  </conditionalFormatting>
  <conditionalFormatting sqref="G30:I36">
    <cfRule type="expression" dxfId="0" priority="3">
      <formula>_xlfn.ISFORMULA(G30)</formula>
    </cfRule>
  </conditionalFormatting>
  <dataValidations count="2">
    <dataValidation imeMode="disabled" allowBlank="1" showInputMessage="1" showErrorMessage="1" sqref="G12:I12 G16:I16 G8 D28:F28" xr:uid="{E555C47C-BFAF-40CA-9C96-B5A419E0692B}"/>
    <dataValidation type="list" allowBlank="1" showInputMessage="1" showErrorMessage="1" sqref="C33:F33" xr:uid="{CBC0D526-131E-4621-948F-D3ED911BB3F8}">
      <formula1>#REF!</formula1>
    </dataValidation>
  </dataValidations>
  <pageMargins left="0.78740157480314965" right="0.78740157480314965" top="0.74803149606299213" bottom="0.74803149606299213" header="0.31496062992125984" footer="0.31496062992125984"/>
  <pageSetup paperSize="9"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F18E5-FA22-4424-BA79-B7D51B764799}">
  <dimension ref="B2:F8"/>
  <sheetViews>
    <sheetView workbookViewId="0">
      <selection activeCell="G2" sqref="G2"/>
    </sheetView>
  </sheetViews>
  <sheetFormatPr defaultRowHeight="18.75"/>
  <sheetData>
    <row r="2" spans="2:6">
      <c r="B2" s="1" t="s">
        <v>17</v>
      </c>
      <c r="C2" s="1" t="s">
        <v>23</v>
      </c>
      <c r="D2" s="1" t="s">
        <v>20</v>
      </c>
      <c r="F2" s="1" t="s">
        <v>35</v>
      </c>
    </row>
    <row r="3" spans="2:6">
      <c r="B3" s="1" t="s">
        <v>42</v>
      </c>
      <c r="C3" s="1" t="s">
        <v>43</v>
      </c>
      <c r="D3" s="1" t="s">
        <v>21</v>
      </c>
      <c r="F3" s="1" t="s">
        <v>36</v>
      </c>
    </row>
    <row r="4" spans="2:6">
      <c r="B4" s="1" t="s">
        <v>18</v>
      </c>
      <c r="C4" s="1"/>
      <c r="D4" s="1" t="s">
        <v>44</v>
      </c>
    </row>
    <row r="5" spans="2:6">
      <c r="B5" s="1" t="s">
        <v>48</v>
      </c>
      <c r="C5" s="1"/>
      <c r="D5" s="1"/>
    </row>
    <row r="7" spans="2:6">
      <c r="B7" s="1" t="s">
        <v>61</v>
      </c>
    </row>
    <row r="8" spans="2:6">
      <c r="B8" s="1" t="s">
        <v>49</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30F87-8CBA-496E-8A49-04F8134EA120}">
  <sheetPr>
    <tabColor theme="1"/>
  </sheetPr>
  <dimension ref="A1"/>
  <sheetViews>
    <sheetView topLeftCell="A10" workbookViewId="0">
      <selection activeCell="F37" sqref="F37"/>
    </sheetView>
  </sheetViews>
  <sheetFormatPr defaultRowHeight="18.7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DCA00-E79A-4FB5-85C6-48B847421D1F}">
  <sheetPr>
    <tabColor theme="9" tint="0.79998168889431442"/>
    <pageSetUpPr fitToPage="1"/>
  </sheetPr>
  <dimension ref="A1:J43"/>
  <sheetViews>
    <sheetView showZeros="0" zoomScale="85" zoomScaleNormal="85" workbookViewId="0">
      <pane ySplit="1" topLeftCell="A2" activePane="bottomLeft" state="frozen"/>
      <selection activeCell="O11" sqref="O11"/>
      <selection pane="bottomLeft" activeCell="A43" sqref="A43"/>
    </sheetView>
  </sheetViews>
  <sheetFormatPr defaultColWidth="9" defaultRowHeight="13.5"/>
  <cols>
    <col min="1" max="1" width="17.625" style="48" customWidth="1"/>
    <col min="2" max="2" width="7.875" style="48" customWidth="1"/>
    <col min="3" max="3" width="9.375" style="48" customWidth="1"/>
    <col min="4" max="4" width="7.125" style="48" customWidth="1"/>
    <col min="5" max="5" width="9" style="48"/>
    <col min="6" max="6" width="1.875" style="48" customWidth="1"/>
    <col min="7" max="7" width="7" style="48" customWidth="1"/>
    <col min="8" max="8" width="9" style="48"/>
    <col min="9" max="9" width="11.375" style="48" customWidth="1"/>
    <col min="10" max="10" width="0.125" style="48" customWidth="1"/>
    <col min="11" max="16384" width="9" style="48"/>
  </cols>
  <sheetData>
    <row r="1" spans="1:10">
      <c r="A1" s="48" t="s">
        <v>145</v>
      </c>
      <c r="I1" s="91"/>
    </row>
    <row r="3" spans="1:10">
      <c r="G3" s="179"/>
      <c r="H3" s="179"/>
      <c r="I3" s="179"/>
      <c r="J3" s="48">
        <f>IF(G4="年月日",0,IF(G4="",0,1))</f>
        <v>0</v>
      </c>
    </row>
    <row r="4" spans="1:10">
      <c r="G4" s="205" t="s">
        <v>63</v>
      </c>
      <c r="H4" s="205"/>
      <c r="I4" s="205"/>
      <c r="J4" s="48">
        <f>IF(G8="",0,1)</f>
        <v>0</v>
      </c>
    </row>
    <row r="5" spans="1:10">
      <c r="A5" s="48" t="s">
        <v>7</v>
      </c>
      <c r="J5" s="48">
        <f>IF(G9="",0,1)</f>
        <v>0</v>
      </c>
    </row>
    <row r="6" spans="1:10">
      <c r="A6" s="48" t="s">
        <v>277</v>
      </c>
      <c r="J6" s="48">
        <f>IF(G12="",1,IF(G10="",0,1))</f>
        <v>1</v>
      </c>
    </row>
    <row r="7" spans="1:10">
      <c r="J7" s="48">
        <f>IF(G11="",0,1)</f>
        <v>0</v>
      </c>
    </row>
    <row r="8" spans="1:10">
      <c r="F8" s="91" t="s">
        <v>11</v>
      </c>
      <c r="G8" s="180"/>
      <c r="J8" s="48">
        <f>IF(G14="",0,1)</f>
        <v>0</v>
      </c>
    </row>
    <row r="9" spans="1:10" ht="27" customHeight="1">
      <c r="D9" s="204" t="s">
        <v>32</v>
      </c>
      <c r="E9" s="204"/>
      <c r="F9" s="181"/>
      <c r="G9" s="206"/>
      <c r="H9" s="206"/>
      <c r="I9" s="206"/>
      <c r="J9" s="48">
        <f>IF(G15="",0,1)</f>
        <v>0</v>
      </c>
    </row>
    <row r="10" spans="1:10">
      <c r="D10" s="202" t="s">
        <v>33</v>
      </c>
      <c r="E10" s="202"/>
      <c r="F10" s="181"/>
      <c r="G10" s="200"/>
      <c r="H10" s="200"/>
      <c r="I10" s="200"/>
      <c r="J10" s="48">
        <f>IF(G16="",0,1)</f>
        <v>0</v>
      </c>
    </row>
    <row r="11" spans="1:10">
      <c r="D11" s="202" t="s">
        <v>2</v>
      </c>
      <c r="E11" s="202"/>
      <c r="F11" s="181"/>
      <c r="G11" s="200"/>
      <c r="H11" s="200"/>
      <c r="I11" s="200"/>
      <c r="J11" s="48">
        <f>IF(G11="",0,1)</f>
        <v>0</v>
      </c>
    </row>
    <row r="12" spans="1:10">
      <c r="D12" s="203" t="s">
        <v>34</v>
      </c>
      <c r="E12" s="202"/>
      <c r="F12" s="181"/>
      <c r="G12" s="207"/>
      <c r="H12" s="207"/>
      <c r="I12" s="207"/>
      <c r="J12" s="45">
        <f>SUBTOTAL(6,J3:J11)</f>
        <v>0</v>
      </c>
    </row>
    <row r="13" spans="1:10">
      <c r="E13" s="181"/>
      <c r="F13" s="181"/>
    </row>
    <row r="14" spans="1:10" ht="13.5" customHeight="1">
      <c r="D14" s="202" t="s">
        <v>31</v>
      </c>
      <c r="E14" s="202"/>
      <c r="F14" s="181"/>
      <c r="G14" s="200"/>
      <c r="H14" s="200"/>
      <c r="I14" s="200"/>
    </row>
    <row r="15" spans="1:10" ht="13.5" customHeight="1">
      <c r="D15" s="202" t="s">
        <v>3</v>
      </c>
      <c r="E15" s="202"/>
      <c r="F15" s="181"/>
      <c r="G15" s="200"/>
      <c r="H15" s="200"/>
      <c r="I15" s="200"/>
    </row>
    <row r="16" spans="1:10" ht="13.5" customHeight="1">
      <c r="D16" s="202" t="s">
        <v>4</v>
      </c>
      <c r="E16" s="202"/>
      <c r="F16" s="181"/>
      <c r="G16" s="201"/>
      <c r="H16" s="201"/>
      <c r="I16" s="201"/>
    </row>
    <row r="17" spans="1:9">
      <c r="E17" s="181"/>
      <c r="F17" s="181"/>
    </row>
    <row r="18" spans="1:9">
      <c r="E18" s="181"/>
      <c r="F18" s="181"/>
    </row>
    <row r="19" spans="1:9" ht="29.45" customHeight="1">
      <c r="A19" s="195" t="s">
        <v>327</v>
      </c>
      <c r="B19" s="196"/>
      <c r="C19" s="196"/>
      <c r="D19" s="196"/>
      <c r="E19" s="196"/>
      <c r="F19" s="196"/>
      <c r="G19" s="196"/>
      <c r="H19" s="196"/>
      <c r="I19" s="196"/>
    </row>
    <row r="20" spans="1:9">
      <c r="A20" s="182"/>
      <c r="B20" s="182"/>
      <c r="C20" s="182"/>
      <c r="D20" s="182"/>
      <c r="E20" s="182"/>
      <c r="F20" s="182"/>
      <c r="G20" s="182"/>
      <c r="H20" s="182"/>
      <c r="I20" s="182"/>
    </row>
    <row r="22" spans="1:9" ht="67.5" customHeight="1">
      <c r="A22" s="197" t="s">
        <v>317</v>
      </c>
      <c r="B22" s="198"/>
      <c r="C22" s="198"/>
      <c r="D22" s="198"/>
      <c r="E22" s="198"/>
      <c r="F22" s="198"/>
      <c r="G22" s="198"/>
      <c r="H22" s="198"/>
      <c r="I22" s="198"/>
    </row>
    <row r="23" spans="1:9" ht="13.5" customHeight="1">
      <c r="A23" s="183"/>
      <c r="B23" s="184"/>
      <c r="C23" s="184"/>
      <c r="D23" s="184"/>
      <c r="E23" s="184"/>
      <c r="F23" s="184"/>
      <c r="G23" s="184"/>
      <c r="H23" s="184"/>
      <c r="I23" s="184"/>
    </row>
    <row r="25" spans="1:9">
      <c r="A25" s="196" t="s">
        <v>5</v>
      </c>
      <c r="B25" s="196"/>
      <c r="C25" s="196"/>
      <c r="D25" s="196"/>
      <c r="E25" s="196"/>
      <c r="F25" s="196"/>
      <c r="G25" s="196"/>
      <c r="H25" s="196"/>
      <c r="I25" s="196"/>
    </row>
    <row r="26" spans="1:9">
      <c r="A26" s="182"/>
      <c r="B26" s="182"/>
      <c r="C26" s="182"/>
      <c r="D26" s="182"/>
      <c r="E26" s="182"/>
      <c r="F26" s="182"/>
      <c r="G26" s="182"/>
      <c r="H26" s="182"/>
      <c r="I26" s="182"/>
    </row>
    <row r="30" spans="1:9">
      <c r="A30" s="185" t="s">
        <v>318</v>
      </c>
      <c r="C30" s="91" t="s">
        <v>10</v>
      </c>
      <c r="D30" s="199"/>
      <c r="E30" s="199"/>
      <c r="F30" s="199"/>
      <c r="G30" s="48" t="s">
        <v>9</v>
      </c>
    </row>
    <row r="33" spans="1:1">
      <c r="A33" s="186" t="s">
        <v>154</v>
      </c>
    </row>
    <row r="35" spans="1:1">
      <c r="A35" s="48" t="s">
        <v>287</v>
      </c>
    </row>
    <row r="36" spans="1:1">
      <c r="A36" s="48" t="s">
        <v>288</v>
      </c>
    </row>
    <row r="37" spans="1:1">
      <c r="A37" s="48" t="s">
        <v>290</v>
      </c>
    </row>
    <row r="38" spans="1:1">
      <c r="A38" s="187" t="s">
        <v>296</v>
      </c>
    </row>
    <row r="39" spans="1:1">
      <c r="A39" s="48" t="s">
        <v>297</v>
      </c>
    </row>
    <row r="40" spans="1:1">
      <c r="A40" s="48" t="s">
        <v>291</v>
      </c>
    </row>
    <row r="41" spans="1:1">
      <c r="A41" s="187" t="s">
        <v>294</v>
      </c>
    </row>
    <row r="42" spans="1:1" s="1" customFormat="1">
      <c r="A42" s="48" t="s">
        <v>351</v>
      </c>
    </row>
    <row r="43" spans="1:1" s="1" customFormat="1">
      <c r="A43" s="48" t="s">
        <v>352</v>
      </c>
    </row>
  </sheetData>
  <mergeCells count="19">
    <mergeCell ref="D12:E12"/>
    <mergeCell ref="D9:E9"/>
    <mergeCell ref="D10:E10"/>
    <mergeCell ref="D11:E11"/>
    <mergeCell ref="G4:I4"/>
    <mergeCell ref="G9:I9"/>
    <mergeCell ref="G10:I10"/>
    <mergeCell ref="G11:I11"/>
    <mergeCell ref="G12:I12"/>
    <mergeCell ref="A19:I19"/>
    <mergeCell ref="A22:I22"/>
    <mergeCell ref="A25:I25"/>
    <mergeCell ref="D30:F30"/>
    <mergeCell ref="G14:I14"/>
    <mergeCell ref="G15:I15"/>
    <mergeCell ref="G16:I16"/>
    <mergeCell ref="D16:E16"/>
    <mergeCell ref="D14:E14"/>
    <mergeCell ref="D15:E15"/>
  </mergeCells>
  <phoneticPr fontId="1"/>
  <conditionalFormatting sqref="A1:I43">
    <cfRule type="expression" dxfId="19" priority="1">
      <formula>_xlfn.ISFORMULA(A1)</formula>
    </cfRule>
  </conditionalFormatting>
  <dataValidations count="1">
    <dataValidation imeMode="disabled" allowBlank="1" showInputMessage="1" showErrorMessage="1" sqref="G12:I12 G16:I16 G8 D30:F30" xr:uid="{EB20F3DB-ADCF-47C3-A6E5-B32610CC9111}"/>
  </dataValidations>
  <pageMargins left="0.78740157480314965" right="0.78740157480314965" top="0.74803149606299213" bottom="0.74803149606299213" header="0.31496062992125984" footer="0.31496062992125984"/>
  <pageSetup paperSize="9" scale="96"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41B5-FF3E-493C-80CF-9114E75AAD2F}">
  <sheetPr>
    <tabColor theme="9" tint="0.79998168889431442"/>
  </sheetPr>
  <dimension ref="A1:R40"/>
  <sheetViews>
    <sheetView showZeros="0" zoomScale="70" zoomScaleNormal="70" workbookViewId="0">
      <pane ySplit="1" topLeftCell="A2" activePane="bottomLeft" state="frozen"/>
      <selection activeCell="A19" sqref="A19:I19"/>
      <selection pane="bottomLeft" activeCell="E16" sqref="E16:I16"/>
    </sheetView>
  </sheetViews>
  <sheetFormatPr defaultColWidth="9" defaultRowHeight="13.5"/>
  <cols>
    <col min="1" max="1" width="11" style="1" customWidth="1"/>
    <col min="2" max="2" width="6.25" style="1" customWidth="1"/>
    <col min="3" max="4" width="9" style="1" customWidth="1"/>
    <col min="5" max="5" width="11" style="1" customWidth="1"/>
    <col min="6" max="6" width="10.625" style="1" customWidth="1"/>
    <col min="7" max="7" width="6.375" style="1" customWidth="1"/>
    <col min="8" max="8" width="9" style="1"/>
    <col min="9" max="9" width="6.25" style="1" customWidth="1"/>
    <col min="10" max="10" width="9" style="1" hidden="1" customWidth="1"/>
    <col min="11" max="11" width="9" style="1"/>
    <col min="12" max="12" width="17.25" style="1" customWidth="1"/>
    <col min="13" max="13" width="25.125" style="1" customWidth="1"/>
    <col min="14" max="16384" width="9" style="1"/>
  </cols>
  <sheetData>
    <row r="1" spans="1:18">
      <c r="A1" s="1" t="s">
        <v>152</v>
      </c>
      <c r="I1" s="3"/>
    </row>
    <row r="3" spans="1:18" ht="15.95" customHeight="1">
      <c r="A3" s="194" t="s">
        <v>146</v>
      </c>
      <c r="B3" s="194"/>
      <c r="C3" s="194"/>
      <c r="D3" s="194"/>
      <c r="E3" s="194"/>
      <c r="F3" s="194"/>
      <c r="G3" s="194"/>
      <c r="H3" s="194"/>
      <c r="I3" s="194"/>
    </row>
    <row r="4" spans="1:18">
      <c r="A4" s="8" t="str">
        <f>IF(OR(B6="-",B6="ー",B6="－"),IF(H6="小売業",IF(F6&lt;51,"",リスト!B8),IF(H6="サービス業",IF(F6&lt;101,"",リスト!B8),IF(H6="卸売業",IF(F6&lt;101,"",リスト!B8),IF(H6="その他の業種",IF(F6&lt;301,"",リスト!B8),リスト!B7)))),IF(H6="小売業",IF(OR(B6&lt;50000001,F6&lt;51),"",リスト!B8),IF(H6="サービス業",IF(OR(B6&lt;50000001,F6&lt;101),"",リスト!B8),IF(H6="卸売業",IF(OR(B6&lt;100000001,F6&lt;101),"",リスト!B8),IF(H6="その他の業種",IF(OR(B6&lt;300000001,F6&lt;301),"",リスト!B8),リスト!B7)))))</f>
        <v>補助事業者に関する事項を入力してください。</v>
      </c>
    </row>
    <row r="5" spans="1:18">
      <c r="A5" s="6" t="s">
        <v>13</v>
      </c>
      <c r="B5" s="6"/>
    </row>
    <row r="6" spans="1:18" ht="26.45" customHeight="1">
      <c r="A6" s="4" t="s">
        <v>38</v>
      </c>
      <c r="B6" s="213"/>
      <c r="C6" s="214"/>
      <c r="D6" s="217" t="s">
        <v>39</v>
      </c>
      <c r="E6" s="218"/>
      <c r="F6" s="9"/>
      <c r="G6" s="4" t="s">
        <v>1</v>
      </c>
      <c r="H6" s="215"/>
      <c r="I6" s="216"/>
      <c r="J6" s="1">
        <f>IF(B6="",0,1)</f>
        <v>0</v>
      </c>
    </row>
    <row r="7" spans="1:18">
      <c r="J7" s="1">
        <f>IF(F6="",0,1)</f>
        <v>0</v>
      </c>
    </row>
    <row r="8" spans="1:18" ht="13.5" customHeight="1">
      <c r="A8" s="6" t="s">
        <v>14</v>
      </c>
      <c r="B8" s="6"/>
      <c r="J8" s="1">
        <f>IF(H6="",0,1)</f>
        <v>0</v>
      </c>
    </row>
    <row r="9" spans="1:18" ht="30" customHeight="1">
      <c r="A9" s="221" t="s">
        <v>15</v>
      </c>
      <c r="B9" s="222"/>
      <c r="C9" s="208"/>
      <c r="D9" s="208"/>
      <c r="E9" s="208"/>
      <c r="F9" s="209" t="s">
        <v>40</v>
      </c>
      <c r="G9" s="210"/>
      <c r="H9" s="219"/>
      <c r="I9" s="220"/>
      <c r="J9" s="1">
        <f>IF(C9="",0,1)</f>
        <v>0</v>
      </c>
    </row>
    <row r="10" spans="1:18" ht="30" customHeight="1">
      <c r="A10" s="209" t="s">
        <v>16</v>
      </c>
      <c r="B10" s="210"/>
      <c r="C10" s="208"/>
      <c r="D10" s="208"/>
      <c r="E10" s="208"/>
      <c r="F10" s="5" t="s">
        <v>19</v>
      </c>
      <c r="G10" s="208"/>
      <c r="H10" s="208"/>
      <c r="I10" s="208"/>
      <c r="J10" s="1">
        <f>IF(H9="",0,1)</f>
        <v>0</v>
      </c>
    </row>
    <row r="11" spans="1:18">
      <c r="J11" s="1">
        <f>IF(C10="",0,1)</f>
        <v>0</v>
      </c>
    </row>
    <row r="12" spans="1:18">
      <c r="J12" s="1">
        <f>IF(G10="",0,1)</f>
        <v>0</v>
      </c>
    </row>
    <row r="13" spans="1:18" ht="24.6" customHeight="1">
      <c r="A13" s="211" t="s">
        <v>147</v>
      </c>
      <c r="B13" s="211"/>
      <c r="C13" s="211" t="s">
        <v>148</v>
      </c>
      <c r="D13" s="211"/>
      <c r="E13" s="212"/>
      <c r="F13" s="212"/>
      <c r="G13" s="212"/>
      <c r="H13" s="212"/>
      <c r="I13" s="212"/>
      <c r="J13" s="1">
        <f>IF(D13="",0,1)</f>
        <v>0</v>
      </c>
      <c r="R13" s="7"/>
    </row>
    <row r="14" spans="1:18" ht="24.6" customHeight="1">
      <c r="A14" s="211"/>
      <c r="B14" s="211"/>
      <c r="C14" s="211" t="s">
        <v>149</v>
      </c>
      <c r="D14" s="211"/>
      <c r="E14" s="212"/>
      <c r="F14" s="212"/>
      <c r="G14" s="212"/>
      <c r="H14" s="212"/>
      <c r="I14" s="212"/>
      <c r="J14" s="1">
        <f>IF(D14="",0,1)</f>
        <v>0</v>
      </c>
    </row>
    <row r="15" spans="1:18" ht="24.6" customHeight="1">
      <c r="A15" s="211"/>
      <c r="B15" s="211"/>
      <c r="C15" s="211" t="s">
        <v>150</v>
      </c>
      <c r="D15" s="211"/>
      <c r="E15" s="212"/>
      <c r="F15" s="212"/>
      <c r="G15" s="212"/>
      <c r="H15" s="212"/>
      <c r="I15" s="212"/>
      <c r="J15" s="1">
        <f>IF(C15="",0,1)</f>
        <v>1</v>
      </c>
    </row>
    <row r="16" spans="1:18" ht="24.6" customHeight="1">
      <c r="A16" s="211"/>
      <c r="B16" s="211"/>
      <c r="C16" s="211" t="s">
        <v>151</v>
      </c>
      <c r="D16" s="211"/>
      <c r="E16" s="212"/>
      <c r="F16" s="212"/>
      <c r="G16" s="212"/>
      <c r="H16" s="212"/>
      <c r="I16" s="212"/>
      <c r="J16" s="1">
        <f>IF(D16="",0,1)</f>
        <v>0</v>
      </c>
    </row>
    <row r="17" spans="10:10" ht="18" customHeight="1">
      <c r="J17" s="1">
        <f>IF(D17="",0,1)</f>
        <v>0</v>
      </c>
    </row>
    <row r="18" spans="10:10">
      <c r="J18" s="1">
        <f>IF(B20="",0,1)</f>
        <v>0</v>
      </c>
    </row>
    <row r="19" spans="10:10">
      <c r="J19" s="1">
        <f>IF(B21="",0,1)</f>
        <v>0</v>
      </c>
    </row>
    <row r="20" spans="10:10" ht="15" customHeight="1">
      <c r="J20" s="1">
        <f>IF(F20="",0,1)</f>
        <v>0</v>
      </c>
    </row>
    <row r="21" spans="10:10" ht="15" customHeight="1"/>
    <row r="22" spans="10:10">
      <c r="J22" s="1">
        <f>IF(F25="",0,1)</f>
        <v>0</v>
      </c>
    </row>
    <row r="23" spans="10:10">
      <c r="J23" s="1">
        <f>IF(A37="",0,1)</f>
        <v>0</v>
      </c>
    </row>
    <row r="24" spans="10:10" ht="24.95" customHeight="1">
      <c r="J24" s="1">
        <f>IF(E40=0,0,1)</f>
        <v>0</v>
      </c>
    </row>
    <row r="25" spans="10:10" ht="24" customHeight="1">
      <c r="J25" s="10">
        <f>SUBTOTAL(6,J6:J24)</f>
        <v>0</v>
      </c>
    </row>
    <row r="28" spans="10:10" ht="18" customHeight="1"/>
    <row r="29" spans="10:10" ht="24" customHeight="1"/>
    <row r="30" spans="10:10" ht="24" customHeight="1"/>
    <row r="31" spans="10:10" ht="24" customHeight="1"/>
    <row r="32" spans="10:10" ht="24" customHeight="1"/>
    <row r="33" ht="24" customHeight="1"/>
    <row r="34" ht="9.75" customHeight="1"/>
    <row r="35" ht="18" customHeight="1"/>
    <row r="36" ht="24" customHeight="1"/>
    <row r="37" ht="24" customHeight="1"/>
    <row r="38" ht="24" customHeight="1"/>
    <row r="39" ht="24" customHeight="1"/>
    <row r="40" ht="24" customHeight="1"/>
  </sheetData>
  <mergeCells count="20">
    <mergeCell ref="A3:I3"/>
    <mergeCell ref="C9:E9"/>
    <mergeCell ref="B6:C6"/>
    <mergeCell ref="H6:I6"/>
    <mergeCell ref="D6:E6"/>
    <mergeCell ref="F9:G9"/>
    <mergeCell ref="H9:I9"/>
    <mergeCell ref="A9:B9"/>
    <mergeCell ref="C15:D15"/>
    <mergeCell ref="C16:D16"/>
    <mergeCell ref="A13:B16"/>
    <mergeCell ref="E16:I16"/>
    <mergeCell ref="E15:I15"/>
    <mergeCell ref="E14:I14"/>
    <mergeCell ref="E13:I13"/>
    <mergeCell ref="G10:I10"/>
    <mergeCell ref="C10:E10"/>
    <mergeCell ref="A10:B10"/>
    <mergeCell ref="C13:D13"/>
    <mergeCell ref="C14:D14"/>
  </mergeCells>
  <phoneticPr fontId="1"/>
  <conditionalFormatting sqref="A1:I12 A13 E13:E16 A17:I40">
    <cfRule type="expression" dxfId="18" priority="4">
      <formula>_xlfn.ISFORMULA(A1)</formula>
    </cfRule>
  </conditionalFormatting>
  <conditionalFormatting sqref="C13:C16">
    <cfRule type="expression" dxfId="17" priority="1">
      <formula>_xlfn.ISFORMULA(C13)</formula>
    </cfRule>
  </conditionalFormatting>
  <dataValidations count="1">
    <dataValidation imeMode="disabled" allowBlank="1" showInputMessage="1" showErrorMessage="1" sqref="B6:C6 F6 H9:I9" xr:uid="{399C6400-A343-4D20-A86F-3CCD14E46F38}"/>
  </dataValidations>
  <pageMargins left="0.77" right="0.78" top="0.41" bottom="0.59"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9C3F8FB-CDED-480B-88D1-16AF5E4F6034}">
          <x14:formula1>
            <xm:f>リスト!$B$2:$B$5</xm:f>
          </x14:formula1>
          <xm:sqref>H6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1367-0AC9-45D0-BBC1-D764CA0C7328}">
  <sheetPr>
    <tabColor theme="9" tint="0.79998168889431442"/>
    <pageSetUpPr fitToPage="1"/>
  </sheetPr>
  <dimension ref="A1:AZ67"/>
  <sheetViews>
    <sheetView tabSelected="1" zoomScale="90" zoomScaleNormal="90" zoomScaleSheetLayoutView="70" workbookViewId="0">
      <selection activeCell="AZ47" sqref="AZ47"/>
    </sheetView>
  </sheetViews>
  <sheetFormatPr defaultColWidth="8.125" defaultRowHeight="13.5"/>
  <cols>
    <col min="1" max="1" width="3.375" style="48" customWidth="1"/>
    <col min="2" max="2" width="4.875" style="48" customWidth="1"/>
    <col min="3" max="6" width="3.375" style="48" customWidth="1"/>
    <col min="7" max="8" width="3" style="48" customWidth="1"/>
    <col min="9" max="9" width="1.875" style="48" customWidth="1"/>
    <col min="10" max="11" width="3" style="48" customWidth="1"/>
    <col min="12" max="12" width="8.125" style="48" customWidth="1"/>
    <col min="13" max="13" width="2.625" style="48" customWidth="1"/>
    <col min="14" max="15" width="4.625" style="48" customWidth="1"/>
    <col min="16" max="16" width="2.5" style="48" customWidth="1"/>
    <col min="17" max="17" width="3.375" style="48" customWidth="1"/>
    <col min="18" max="18" width="10.5" style="48" customWidth="1"/>
    <col min="19" max="19" width="3.375" style="48" customWidth="1"/>
    <col min="20" max="20" width="5.875" style="48" customWidth="1"/>
    <col min="21" max="21" width="1.25" style="48" customWidth="1"/>
    <col min="22" max="22" width="3.375" style="48" customWidth="1"/>
    <col min="23" max="23" width="4.25" style="48" customWidth="1"/>
    <col min="24" max="24" width="3.375" style="48" customWidth="1"/>
    <col min="25" max="25" width="6.75" style="48" customWidth="1"/>
    <col min="26" max="26" width="1.25" style="48" customWidth="1"/>
    <col min="27" max="27" width="3.375" style="48" customWidth="1"/>
    <col min="28" max="28" width="4.25" style="48" customWidth="1"/>
    <col min="29" max="29" width="3.375" style="48" customWidth="1"/>
    <col min="30" max="30" width="7.75" style="48" customWidth="1"/>
    <col min="31" max="31" width="3.375" style="48" customWidth="1"/>
    <col min="32" max="32" width="9.5" style="48" customWidth="1"/>
    <col min="33" max="33" width="3.375" style="48" customWidth="1"/>
    <col min="34" max="34" width="9.25" style="48" customWidth="1"/>
    <col min="35" max="35" width="10" style="48" customWidth="1"/>
    <col min="36" max="37" width="3.375" style="48" customWidth="1"/>
    <col min="38" max="38" width="5.625" style="48" customWidth="1"/>
    <col min="39" max="44" width="3.375" style="48" customWidth="1"/>
    <col min="45" max="45" width="9.875" style="48" hidden="1" customWidth="1"/>
    <col min="46" max="46" width="8.875" style="48" customWidth="1"/>
    <col min="47" max="48" width="8.375" style="48" customWidth="1"/>
    <col min="49" max="16384" width="8.125" style="48"/>
  </cols>
  <sheetData>
    <row r="1" spans="1:46" ht="9" customHeight="1">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7">
        <f>EDATE(M29,1)</f>
        <v>46142</v>
      </c>
    </row>
    <row r="2" spans="1:46" ht="16.5">
      <c r="A2" s="46"/>
      <c r="B2" s="49" t="s">
        <v>276</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row>
    <row r="3" spans="1:46" ht="20.25" customHeight="1">
      <c r="A3" s="46"/>
      <c r="B3" s="46"/>
      <c r="C3" s="46"/>
      <c r="D3" s="46"/>
      <c r="E3" s="46"/>
      <c r="F3" s="46"/>
      <c r="G3" s="46"/>
      <c r="H3" s="46"/>
      <c r="I3" s="46"/>
      <c r="J3" s="46"/>
      <c r="K3" s="46"/>
      <c r="L3" s="46"/>
      <c r="M3" s="369"/>
      <c r="N3" s="369"/>
      <c r="O3" s="369"/>
      <c r="P3" s="369"/>
      <c r="Q3" s="369"/>
      <c r="R3" s="369"/>
      <c r="S3" s="369"/>
      <c r="T3" s="369"/>
      <c r="U3" s="369"/>
      <c r="V3" s="369"/>
      <c r="W3" s="369"/>
      <c r="X3" s="369"/>
      <c r="Y3" s="369"/>
      <c r="Z3" s="369"/>
      <c r="AA3" s="369"/>
      <c r="AB3" s="369"/>
      <c r="AC3" s="369"/>
      <c r="AD3" s="369"/>
      <c r="AE3" s="369"/>
      <c r="AF3" s="369"/>
      <c r="AG3" s="369"/>
      <c r="AH3" s="369"/>
      <c r="AI3" s="393"/>
      <c r="AJ3" s="393"/>
      <c r="AK3" s="393"/>
      <c r="AL3" s="393"/>
      <c r="AM3" s="393"/>
      <c r="AN3" s="393"/>
      <c r="AO3" s="393"/>
      <c r="AP3" s="393"/>
      <c r="AQ3" s="393"/>
      <c r="AR3" s="46"/>
    </row>
    <row r="4" spans="1:46" ht="7.5" customHeight="1">
      <c r="A4" s="46"/>
      <c r="B4" s="50"/>
      <c r="C4" s="51"/>
      <c r="D4" s="51"/>
      <c r="E4" s="51"/>
      <c r="F4" s="51"/>
      <c r="G4" s="51"/>
      <c r="H4" s="51"/>
      <c r="I4" s="51"/>
      <c r="J4" s="51"/>
      <c r="K4" s="51"/>
      <c r="L4" s="51"/>
      <c r="M4" s="404"/>
      <c r="N4" s="53"/>
      <c r="O4" s="52"/>
      <c r="P4" s="52"/>
      <c r="Q4" s="52"/>
      <c r="R4" s="52"/>
      <c r="S4" s="52"/>
      <c r="T4" s="52"/>
      <c r="U4" s="52"/>
      <c r="V4" s="52"/>
      <c r="W4" s="52"/>
      <c r="X4" s="52"/>
      <c r="Y4" s="52"/>
      <c r="Z4" s="52"/>
      <c r="AA4" s="52"/>
      <c r="AB4" s="52"/>
      <c r="AC4" s="52"/>
      <c r="AD4" s="52"/>
      <c r="AE4" s="52"/>
      <c r="AF4" s="52"/>
      <c r="AG4" s="52"/>
      <c r="AH4" s="52"/>
      <c r="AI4" s="54"/>
      <c r="AJ4" s="54"/>
      <c r="AK4" s="54"/>
      <c r="AL4" s="54"/>
      <c r="AM4" s="54"/>
      <c r="AN4" s="54"/>
      <c r="AO4" s="54"/>
      <c r="AP4" s="54"/>
      <c r="AQ4" s="55"/>
      <c r="AR4" s="46"/>
    </row>
    <row r="5" spans="1:46" ht="22.5" customHeight="1">
      <c r="A5" s="46"/>
      <c r="B5" s="394">
        <v>1</v>
      </c>
      <c r="C5" s="400" t="s">
        <v>235</v>
      </c>
      <c r="D5" s="397" t="s">
        <v>158</v>
      </c>
      <c r="E5" s="397"/>
      <c r="F5" s="397"/>
      <c r="G5" s="397"/>
      <c r="H5" s="397"/>
      <c r="I5" s="397"/>
      <c r="J5" s="397"/>
      <c r="K5" s="397"/>
      <c r="L5" s="397"/>
      <c r="M5" s="405"/>
      <c r="N5" s="57"/>
      <c r="O5" s="138" t="s">
        <v>235</v>
      </c>
      <c r="P5" s="58" t="s">
        <v>159</v>
      </c>
      <c r="Q5" s="56"/>
      <c r="R5" s="56"/>
      <c r="S5" s="56"/>
      <c r="T5" s="56"/>
      <c r="U5" s="56"/>
      <c r="V5" s="56"/>
      <c r="W5" s="56"/>
      <c r="X5" s="56"/>
      <c r="Y5" s="56"/>
      <c r="Z5" s="56"/>
      <c r="AA5" s="56"/>
      <c r="AB5" s="56"/>
      <c r="AC5" s="56"/>
      <c r="AD5" s="56"/>
      <c r="AE5" s="56"/>
      <c r="AF5" s="56"/>
      <c r="AG5" s="56"/>
      <c r="AH5" s="56"/>
      <c r="AI5" s="59"/>
      <c r="AJ5" s="59"/>
      <c r="AK5" s="59"/>
      <c r="AL5" s="59"/>
      <c r="AM5" s="59"/>
      <c r="AN5" s="59"/>
      <c r="AO5" s="59"/>
      <c r="AP5" s="59"/>
      <c r="AQ5" s="60"/>
      <c r="AR5" s="46"/>
    </row>
    <row r="6" spans="1:46" ht="22.5" customHeight="1">
      <c r="A6" s="46"/>
      <c r="B6" s="394"/>
      <c r="C6" s="401"/>
      <c r="D6" s="397"/>
      <c r="E6" s="397"/>
      <c r="F6" s="397"/>
      <c r="G6" s="397"/>
      <c r="H6" s="397"/>
      <c r="I6" s="397"/>
      <c r="J6" s="397"/>
      <c r="K6" s="397"/>
      <c r="L6" s="397"/>
      <c r="M6" s="405"/>
      <c r="N6" s="61"/>
      <c r="O6" s="139" t="s">
        <v>143</v>
      </c>
      <c r="P6" s="58" t="s">
        <v>160</v>
      </c>
      <c r="Q6" s="58"/>
      <c r="R6" s="140"/>
      <c r="S6" s="58" t="s">
        <v>161</v>
      </c>
      <c r="T6" s="58"/>
      <c r="U6" s="58"/>
      <c r="V6" s="58"/>
      <c r="W6" s="58"/>
      <c r="X6" s="46"/>
      <c r="Y6" s="46"/>
      <c r="Z6" s="49"/>
      <c r="AA6" s="49"/>
      <c r="AB6" s="49"/>
      <c r="AC6" s="49"/>
      <c r="AD6" s="49"/>
      <c r="AE6" s="49"/>
      <c r="AF6" s="49"/>
      <c r="AG6" s="49"/>
      <c r="AH6" s="49"/>
      <c r="AI6" s="49"/>
      <c r="AJ6" s="49"/>
      <c r="AK6" s="46"/>
      <c r="AL6" s="46"/>
      <c r="AM6" s="46"/>
      <c r="AN6" s="46"/>
      <c r="AO6" s="46"/>
      <c r="AP6" s="46"/>
      <c r="AQ6" s="64"/>
      <c r="AR6" s="46"/>
      <c r="AS6" s="46"/>
      <c r="AT6" s="46"/>
    </row>
    <row r="7" spans="1:46" ht="7.5" customHeight="1">
      <c r="A7" s="46"/>
      <c r="B7" s="395"/>
      <c r="C7" s="402"/>
      <c r="D7" s="398"/>
      <c r="E7" s="398"/>
      <c r="F7" s="398"/>
      <c r="G7" s="398"/>
      <c r="H7" s="398"/>
      <c r="I7" s="398"/>
      <c r="J7" s="398"/>
      <c r="K7" s="398"/>
      <c r="L7" s="398"/>
      <c r="M7" s="405"/>
      <c r="N7" s="406"/>
      <c r="O7" s="407"/>
      <c r="P7" s="407"/>
      <c r="Q7" s="407"/>
      <c r="R7" s="407"/>
      <c r="S7" s="407"/>
      <c r="T7" s="407"/>
      <c r="U7" s="407"/>
      <c r="V7" s="407"/>
      <c r="W7" s="407"/>
      <c r="X7" s="407"/>
      <c r="Y7" s="407"/>
      <c r="Z7" s="407"/>
      <c r="AA7" s="407"/>
      <c r="AB7" s="407"/>
      <c r="AC7" s="407"/>
      <c r="AD7" s="407"/>
      <c r="AE7" s="407"/>
      <c r="AF7" s="407"/>
      <c r="AG7" s="407"/>
      <c r="AH7" s="407"/>
      <c r="AI7" s="407"/>
      <c r="AJ7" s="407"/>
      <c r="AK7" s="407"/>
      <c r="AL7" s="407"/>
      <c r="AM7" s="407"/>
      <c r="AN7" s="407"/>
      <c r="AO7" s="407"/>
      <c r="AP7" s="407"/>
      <c r="AQ7" s="405"/>
      <c r="AR7" s="46"/>
      <c r="AS7" s="46"/>
      <c r="AT7" s="46"/>
    </row>
    <row r="8" spans="1:46" ht="7.5" customHeight="1">
      <c r="A8" s="46"/>
      <c r="B8" s="395"/>
      <c r="C8" s="403"/>
      <c r="D8" s="398"/>
      <c r="E8" s="398"/>
      <c r="F8" s="398"/>
      <c r="G8" s="398"/>
      <c r="H8" s="398"/>
      <c r="I8" s="398"/>
      <c r="J8" s="398"/>
      <c r="K8" s="398"/>
      <c r="L8" s="398"/>
      <c r="M8" s="405"/>
      <c r="N8" s="395"/>
      <c r="O8" s="407"/>
      <c r="P8" s="407"/>
      <c r="Q8" s="407"/>
      <c r="R8" s="407"/>
      <c r="S8" s="407"/>
      <c r="T8" s="407"/>
      <c r="U8" s="407"/>
      <c r="V8" s="407"/>
      <c r="W8" s="407"/>
      <c r="X8" s="407"/>
      <c r="Y8" s="407"/>
      <c r="Z8" s="407"/>
      <c r="AA8" s="407"/>
      <c r="AB8" s="407"/>
      <c r="AC8" s="407"/>
      <c r="AD8" s="407"/>
      <c r="AE8" s="407"/>
      <c r="AF8" s="407"/>
      <c r="AG8" s="407"/>
      <c r="AH8" s="407"/>
      <c r="AI8" s="407"/>
      <c r="AJ8" s="407"/>
      <c r="AK8" s="407"/>
      <c r="AL8" s="407"/>
      <c r="AM8" s="407"/>
      <c r="AN8" s="407"/>
      <c r="AO8" s="407"/>
      <c r="AP8" s="407"/>
      <c r="AQ8" s="405"/>
      <c r="AR8" s="46"/>
      <c r="AS8" s="46"/>
      <c r="AT8" s="46"/>
    </row>
    <row r="9" spans="1:46" ht="7.5" customHeight="1">
      <c r="A9" s="46"/>
      <c r="B9" s="396"/>
      <c r="C9" s="66"/>
      <c r="D9" s="399"/>
      <c r="E9" s="399"/>
      <c r="F9" s="399"/>
      <c r="G9" s="399"/>
      <c r="H9" s="399"/>
      <c r="I9" s="399"/>
      <c r="J9" s="399"/>
      <c r="K9" s="399"/>
      <c r="L9" s="399"/>
      <c r="M9" s="66"/>
      <c r="N9" s="65"/>
      <c r="O9" s="75"/>
      <c r="P9" s="75"/>
      <c r="Q9" s="75"/>
      <c r="R9" s="75"/>
      <c r="S9" s="75"/>
      <c r="T9" s="75"/>
      <c r="U9" s="75"/>
      <c r="V9" s="75"/>
      <c r="W9" s="75"/>
      <c r="X9" s="75"/>
      <c r="Y9" s="75"/>
      <c r="Z9" s="75"/>
      <c r="AA9" s="75"/>
      <c r="AB9" s="75"/>
      <c r="AC9" s="75"/>
      <c r="AD9" s="75"/>
      <c r="AE9" s="75"/>
      <c r="AF9" s="75"/>
      <c r="AG9" s="75"/>
      <c r="AH9" s="75"/>
      <c r="AI9" s="75"/>
      <c r="AJ9" s="75"/>
      <c r="AK9" s="76"/>
      <c r="AL9" s="76"/>
      <c r="AM9" s="75"/>
      <c r="AN9" s="76"/>
      <c r="AO9" s="76"/>
      <c r="AP9" s="76"/>
      <c r="AQ9" s="77"/>
      <c r="AR9" s="59"/>
      <c r="AS9" s="59"/>
      <c r="AT9" s="46"/>
    </row>
    <row r="10" spans="1:46" ht="7.5" customHeight="1">
      <c r="A10" s="46"/>
      <c r="B10" s="61"/>
      <c r="C10" s="49"/>
      <c r="D10" s="49"/>
      <c r="E10" s="49"/>
      <c r="F10" s="49"/>
      <c r="G10" s="49"/>
      <c r="H10" s="49"/>
      <c r="I10" s="49"/>
      <c r="J10" s="49"/>
      <c r="K10" s="49"/>
      <c r="L10" s="49"/>
      <c r="M10" s="49"/>
      <c r="N10" s="61"/>
      <c r="O10" s="58"/>
      <c r="P10" s="58"/>
      <c r="Q10" s="58"/>
      <c r="R10" s="58"/>
      <c r="S10" s="58"/>
      <c r="T10" s="58"/>
      <c r="U10" s="58"/>
      <c r="V10" s="58"/>
      <c r="W10" s="58"/>
      <c r="X10" s="58"/>
      <c r="Y10" s="58"/>
      <c r="Z10" s="58"/>
      <c r="AA10" s="58"/>
      <c r="AB10" s="58"/>
      <c r="AC10" s="58"/>
      <c r="AD10" s="58"/>
      <c r="AE10" s="58"/>
      <c r="AF10" s="58"/>
      <c r="AG10" s="58"/>
      <c r="AH10" s="58"/>
      <c r="AI10" s="58"/>
      <c r="AJ10" s="58"/>
      <c r="AK10" s="74"/>
      <c r="AL10" s="74"/>
      <c r="AM10" s="58"/>
      <c r="AN10" s="74"/>
      <c r="AO10" s="74"/>
      <c r="AP10" s="74"/>
      <c r="AQ10" s="60"/>
      <c r="AR10" s="59"/>
      <c r="AS10" s="59"/>
      <c r="AT10" s="46"/>
    </row>
    <row r="11" spans="1:46" ht="10.5" customHeight="1">
      <c r="A11" s="46"/>
      <c r="B11" s="394">
        <v>2</v>
      </c>
      <c r="C11" s="400" t="s">
        <v>143</v>
      </c>
      <c r="D11" s="397" t="s">
        <v>166</v>
      </c>
      <c r="E11" s="397"/>
      <c r="F11" s="397"/>
      <c r="G11" s="397"/>
      <c r="H11" s="397"/>
      <c r="I11" s="397"/>
      <c r="J11" s="397"/>
      <c r="K11" s="397"/>
      <c r="L11" s="397"/>
      <c r="M11" s="49"/>
      <c r="N11" s="61"/>
      <c r="O11" s="71"/>
      <c r="P11" s="71"/>
      <c r="Q11" s="71"/>
      <c r="R11" s="71"/>
      <c r="S11" s="71"/>
      <c r="T11" s="71"/>
      <c r="U11" s="71"/>
      <c r="V11" s="71"/>
      <c r="W11" s="71"/>
      <c r="X11" s="46"/>
      <c r="Y11" s="46"/>
      <c r="Z11" s="49"/>
      <c r="AA11" s="49"/>
      <c r="AB11" s="72"/>
      <c r="AC11" s="409" t="s">
        <v>162</v>
      </c>
      <c r="AD11" s="410" t="s">
        <v>167</v>
      </c>
      <c r="AE11" s="410"/>
      <c r="AF11" s="410"/>
      <c r="AG11" s="410"/>
      <c r="AH11" s="410"/>
      <c r="AI11" s="410"/>
      <c r="AJ11" s="410"/>
      <c r="AK11" s="410"/>
      <c r="AL11" s="410"/>
      <c r="AM11" s="411" t="s">
        <v>163</v>
      </c>
      <c r="AN11" s="46"/>
      <c r="AO11" s="46"/>
      <c r="AP11" s="46"/>
      <c r="AQ11" s="64"/>
      <c r="AR11" s="46"/>
      <c r="AS11" s="46"/>
      <c r="AT11" s="46"/>
    </row>
    <row r="12" spans="1:46" ht="19.5" customHeight="1">
      <c r="A12" s="46"/>
      <c r="B12" s="394"/>
      <c r="C12" s="401"/>
      <c r="D12" s="397"/>
      <c r="E12" s="397"/>
      <c r="F12" s="397"/>
      <c r="G12" s="397"/>
      <c r="H12" s="397"/>
      <c r="I12" s="397"/>
      <c r="J12" s="397"/>
      <c r="K12" s="397"/>
      <c r="L12" s="397"/>
      <c r="M12" s="49"/>
      <c r="N12" s="61"/>
      <c r="O12" s="73" t="s">
        <v>164</v>
      </c>
      <c r="P12" s="412"/>
      <c r="Q12" s="412"/>
      <c r="R12" s="58" t="s">
        <v>168</v>
      </c>
      <c r="S12" s="71"/>
      <c r="T12" s="71"/>
      <c r="U12" s="71"/>
      <c r="V12" s="71"/>
      <c r="W12" s="71"/>
      <c r="X12" s="46"/>
      <c r="Y12" s="46"/>
      <c r="Z12" s="49"/>
      <c r="AA12" s="49"/>
      <c r="AB12" s="72"/>
      <c r="AC12" s="409"/>
      <c r="AD12" s="410"/>
      <c r="AE12" s="410"/>
      <c r="AF12" s="410"/>
      <c r="AG12" s="410"/>
      <c r="AH12" s="410"/>
      <c r="AI12" s="410"/>
      <c r="AJ12" s="410"/>
      <c r="AK12" s="410"/>
      <c r="AL12" s="410"/>
      <c r="AM12" s="411"/>
      <c r="AN12" s="58" t="s">
        <v>165</v>
      </c>
      <c r="AO12" s="46"/>
      <c r="AP12" s="46"/>
      <c r="AQ12" s="64"/>
      <c r="AR12" s="46"/>
      <c r="AS12" s="46"/>
      <c r="AT12" s="46"/>
    </row>
    <row r="13" spans="1:46" ht="16.899999999999999" customHeight="1">
      <c r="A13" s="46"/>
      <c r="B13" s="394"/>
      <c r="C13" s="408"/>
      <c r="D13" s="397"/>
      <c r="E13" s="397"/>
      <c r="F13" s="397"/>
      <c r="G13" s="397"/>
      <c r="H13" s="397"/>
      <c r="I13" s="397"/>
      <c r="J13" s="397"/>
      <c r="K13" s="397"/>
      <c r="L13" s="397"/>
      <c r="M13" s="49"/>
      <c r="N13" s="61"/>
      <c r="O13" s="58"/>
      <c r="P13" s="369"/>
      <c r="Q13" s="369"/>
      <c r="R13" s="58"/>
      <c r="S13" s="58"/>
      <c r="T13" s="58"/>
      <c r="U13" s="58"/>
      <c r="V13" s="58"/>
      <c r="W13" s="58"/>
      <c r="X13" s="58"/>
      <c r="Y13" s="58"/>
      <c r="Z13" s="58"/>
      <c r="AA13" s="58"/>
      <c r="AB13" s="72"/>
      <c r="AC13" s="409"/>
      <c r="AD13" s="410"/>
      <c r="AE13" s="410"/>
      <c r="AF13" s="410"/>
      <c r="AG13" s="410"/>
      <c r="AH13" s="410"/>
      <c r="AI13" s="410"/>
      <c r="AJ13" s="410"/>
      <c r="AK13" s="410"/>
      <c r="AL13" s="410"/>
      <c r="AM13" s="411"/>
      <c r="AN13" s="74"/>
      <c r="AO13" s="74"/>
      <c r="AP13" s="74"/>
      <c r="AQ13" s="60"/>
      <c r="AR13" s="59"/>
      <c r="AS13" s="59"/>
      <c r="AT13" s="46"/>
    </row>
    <row r="14" spans="1:46" ht="7.5" customHeight="1">
      <c r="A14" s="46"/>
      <c r="B14" s="78"/>
      <c r="C14" s="69"/>
      <c r="D14" s="69"/>
      <c r="E14" s="69"/>
      <c r="F14" s="69"/>
      <c r="G14" s="69"/>
      <c r="H14" s="69"/>
      <c r="I14" s="69"/>
      <c r="J14" s="69"/>
      <c r="K14" s="69"/>
      <c r="L14" s="69"/>
      <c r="M14" s="67"/>
      <c r="N14" s="79"/>
      <c r="O14" s="67"/>
      <c r="P14" s="67"/>
      <c r="Q14" s="67"/>
      <c r="R14" s="67"/>
      <c r="S14" s="67"/>
      <c r="T14" s="67"/>
      <c r="U14" s="67"/>
      <c r="V14" s="67"/>
      <c r="W14" s="67"/>
      <c r="X14" s="67"/>
      <c r="Y14" s="67"/>
      <c r="Z14" s="67"/>
      <c r="AA14" s="67"/>
      <c r="AB14" s="67"/>
      <c r="AC14" s="67"/>
      <c r="AD14" s="67"/>
      <c r="AE14" s="67"/>
      <c r="AF14" s="67"/>
      <c r="AG14" s="67"/>
      <c r="AH14" s="67"/>
      <c r="AI14" s="80"/>
      <c r="AJ14" s="80"/>
      <c r="AK14" s="80"/>
      <c r="AL14" s="80"/>
      <c r="AM14" s="80"/>
      <c r="AN14" s="80"/>
      <c r="AO14" s="80"/>
      <c r="AP14" s="80"/>
      <c r="AQ14" s="77"/>
      <c r="AR14" s="46"/>
    </row>
    <row r="15" spans="1:46" ht="20.25" customHeight="1">
      <c r="A15" s="46"/>
      <c r="B15" s="46" t="s">
        <v>169</v>
      </c>
      <c r="C15" s="46"/>
      <c r="D15" s="46"/>
      <c r="E15" s="46"/>
      <c r="F15" s="46"/>
      <c r="G15" s="46"/>
      <c r="H15" s="46"/>
      <c r="I15" s="46"/>
      <c r="J15" s="46"/>
      <c r="K15" s="46"/>
      <c r="L15" s="46"/>
      <c r="M15" s="81"/>
      <c r="N15" s="56"/>
      <c r="O15" s="56"/>
      <c r="P15" s="56"/>
      <c r="Q15" s="56"/>
      <c r="R15" s="56"/>
      <c r="S15" s="56"/>
      <c r="T15" s="56"/>
      <c r="U15" s="56"/>
      <c r="V15" s="56"/>
      <c r="W15" s="56"/>
      <c r="X15" s="56"/>
      <c r="Y15" s="56"/>
      <c r="Z15" s="56"/>
      <c r="AA15" s="56"/>
      <c r="AB15" s="56"/>
      <c r="AC15" s="56"/>
      <c r="AD15" s="56"/>
      <c r="AE15" s="56"/>
      <c r="AF15" s="56"/>
      <c r="AG15" s="56"/>
      <c r="AH15" s="56"/>
      <c r="AI15" s="59"/>
      <c r="AJ15" s="59"/>
      <c r="AK15" s="59"/>
      <c r="AL15" s="59"/>
      <c r="AM15" s="59"/>
      <c r="AN15" s="59"/>
      <c r="AO15" s="59"/>
      <c r="AP15" s="59"/>
      <c r="AQ15" s="59"/>
      <c r="AR15" s="46"/>
    </row>
    <row r="16" spans="1:46" ht="35.25" customHeight="1">
      <c r="A16" s="46"/>
      <c r="B16" s="46"/>
      <c r="C16" s="46"/>
      <c r="D16" s="46"/>
      <c r="E16" s="46"/>
      <c r="F16" s="46"/>
      <c r="G16" s="46"/>
      <c r="H16" s="46"/>
      <c r="I16" s="46"/>
      <c r="J16" s="46"/>
      <c r="K16" s="46"/>
      <c r="L16" s="46"/>
      <c r="M16" s="56"/>
      <c r="N16" s="56"/>
      <c r="O16" s="56"/>
      <c r="P16" s="56"/>
      <c r="Q16" s="56"/>
      <c r="R16" s="56"/>
      <c r="S16" s="56"/>
      <c r="T16" s="56"/>
      <c r="U16" s="56"/>
      <c r="V16" s="56"/>
      <c r="W16" s="56"/>
      <c r="X16" s="56"/>
      <c r="Y16" s="56"/>
      <c r="Z16" s="56"/>
      <c r="AA16" s="56"/>
      <c r="AB16" s="56"/>
      <c r="AC16" s="56"/>
      <c r="AD16" s="56"/>
      <c r="AE16" s="56"/>
      <c r="AF16" s="56"/>
      <c r="AG16" s="56"/>
      <c r="AH16" s="56"/>
      <c r="AI16" s="59"/>
      <c r="AJ16" s="59"/>
      <c r="AK16" s="59"/>
      <c r="AL16" s="59"/>
      <c r="AM16" s="59"/>
      <c r="AN16" s="59"/>
      <c r="AO16" s="59"/>
      <c r="AP16" s="59"/>
      <c r="AQ16" s="59"/>
      <c r="AR16" s="46"/>
    </row>
    <row r="17" spans="1:52" ht="15" customHeight="1">
      <c r="A17" s="46"/>
      <c r="B17" s="46" t="s">
        <v>170</v>
      </c>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row>
    <row r="18" spans="1:52" ht="22.5" customHeight="1">
      <c r="A18" s="46"/>
      <c r="B18" s="370" t="s">
        <v>171</v>
      </c>
      <c r="C18" s="371"/>
      <c r="D18" s="371"/>
      <c r="E18" s="371"/>
      <c r="F18" s="371"/>
      <c r="G18" s="371"/>
      <c r="H18" s="372"/>
      <c r="I18" s="373" t="s">
        <v>268</v>
      </c>
      <c r="J18" s="373"/>
      <c r="K18" s="373"/>
      <c r="L18" s="373"/>
      <c r="M18" s="373"/>
      <c r="N18" s="373"/>
      <c r="O18" s="373"/>
      <c r="P18" s="373"/>
      <c r="Q18" s="373"/>
      <c r="R18" s="373"/>
      <c r="S18" s="373"/>
      <c r="T18" s="373"/>
      <c r="U18" s="370" t="s">
        <v>269</v>
      </c>
      <c r="V18" s="371"/>
      <c r="W18" s="371"/>
      <c r="X18" s="371"/>
      <c r="Y18" s="371"/>
      <c r="Z18" s="371"/>
      <c r="AA18" s="371"/>
      <c r="AB18" s="371"/>
      <c r="AC18" s="371"/>
      <c r="AD18" s="371"/>
      <c r="AE18" s="371"/>
      <c r="AF18" s="371"/>
      <c r="AG18" s="371"/>
      <c r="AH18" s="371"/>
      <c r="AI18" s="371"/>
      <c r="AJ18" s="371"/>
      <c r="AK18" s="371"/>
      <c r="AL18" s="371"/>
      <c r="AM18" s="371"/>
      <c r="AN18" s="371"/>
      <c r="AO18" s="371"/>
      <c r="AP18" s="371"/>
      <c r="AQ18" s="372"/>
      <c r="AR18" s="46"/>
      <c r="AS18" s="47"/>
    </row>
    <row r="19" spans="1:52" ht="30" customHeight="1">
      <c r="A19" s="46"/>
      <c r="B19" s="374"/>
      <c r="C19" s="375"/>
      <c r="D19" s="375"/>
      <c r="E19" s="375"/>
      <c r="F19" s="375"/>
      <c r="G19" s="375"/>
      <c r="H19" s="376"/>
      <c r="I19" s="383" t="s">
        <v>172</v>
      </c>
      <c r="J19" s="383"/>
      <c r="K19" s="383"/>
      <c r="L19" s="383"/>
      <c r="M19" s="384"/>
      <c r="N19" s="384"/>
      <c r="O19" s="384"/>
      <c r="P19" s="384"/>
      <c r="Q19" s="384"/>
      <c r="R19" s="384"/>
      <c r="S19" s="384"/>
      <c r="T19" s="384"/>
      <c r="U19" s="385" t="s">
        <v>173</v>
      </c>
      <c r="V19" s="386"/>
      <c r="W19" s="386"/>
      <c r="X19" s="389"/>
      <c r="Y19" s="389"/>
      <c r="Z19" s="389"/>
      <c r="AA19" s="389"/>
      <c r="AB19" s="389"/>
      <c r="AC19" s="389"/>
      <c r="AD19" s="389"/>
      <c r="AE19" s="389"/>
      <c r="AF19" s="389"/>
      <c r="AG19" s="389"/>
      <c r="AH19" s="389"/>
      <c r="AI19" s="389"/>
      <c r="AJ19" s="389"/>
      <c r="AK19" s="389"/>
      <c r="AL19" s="389"/>
      <c r="AM19" s="389"/>
      <c r="AN19" s="389"/>
      <c r="AO19" s="389"/>
      <c r="AP19" s="389"/>
      <c r="AQ19" s="390"/>
      <c r="AR19" s="46"/>
    </row>
    <row r="20" spans="1:52" ht="30" customHeight="1">
      <c r="A20" s="46"/>
      <c r="B20" s="377"/>
      <c r="C20" s="378"/>
      <c r="D20" s="378"/>
      <c r="E20" s="378"/>
      <c r="F20" s="378"/>
      <c r="G20" s="378"/>
      <c r="H20" s="379"/>
      <c r="I20" s="355" t="s">
        <v>174</v>
      </c>
      <c r="J20" s="355"/>
      <c r="K20" s="355"/>
      <c r="L20" s="355"/>
      <c r="M20" s="353"/>
      <c r="N20" s="353"/>
      <c r="O20" s="353"/>
      <c r="P20" s="353"/>
      <c r="Q20" s="353"/>
      <c r="R20" s="354"/>
      <c r="S20" s="354"/>
      <c r="T20" s="354"/>
      <c r="U20" s="387"/>
      <c r="V20" s="388"/>
      <c r="W20" s="388"/>
      <c r="X20" s="391"/>
      <c r="Y20" s="391"/>
      <c r="Z20" s="391"/>
      <c r="AA20" s="391"/>
      <c r="AB20" s="391"/>
      <c r="AC20" s="391"/>
      <c r="AD20" s="391"/>
      <c r="AE20" s="391"/>
      <c r="AF20" s="391"/>
      <c r="AG20" s="391"/>
      <c r="AH20" s="391"/>
      <c r="AI20" s="391"/>
      <c r="AJ20" s="391"/>
      <c r="AK20" s="391"/>
      <c r="AL20" s="391"/>
      <c r="AM20" s="391"/>
      <c r="AN20" s="391"/>
      <c r="AO20" s="391"/>
      <c r="AP20" s="391"/>
      <c r="AQ20" s="392"/>
      <c r="AR20" s="46"/>
    </row>
    <row r="21" spans="1:52" ht="30" customHeight="1">
      <c r="A21" s="46"/>
      <c r="B21" s="377"/>
      <c r="C21" s="378"/>
      <c r="D21" s="378"/>
      <c r="E21" s="378"/>
      <c r="F21" s="378"/>
      <c r="G21" s="378"/>
      <c r="H21" s="379"/>
      <c r="I21" s="355" t="s">
        <v>175</v>
      </c>
      <c r="J21" s="355"/>
      <c r="K21" s="355"/>
      <c r="L21" s="355"/>
      <c r="M21" s="353"/>
      <c r="N21" s="353"/>
      <c r="O21" s="353"/>
      <c r="P21" s="353"/>
      <c r="Q21" s="353"/>
      <c r="R21" s="144" t="s">
        <v>270</v>
      </c>
      <c r="S21" s="356" t="s">
        <v>143</v>
      </c>
      <c r="T21" s="357"/>
      <c r="U21" s="358" t="s">
        <v>176</v>
      </c>
      <c r="V21" s="359"/>
      <c r="W21" s="359"/>
      <c r="X21" s="362"/>
      <c r="Y21" s="362"/>
      <c r="Z21" s="362"/>
      <c r="AA21" s="362"/>
      <c r="AB21" s="362"/>
      <c r="AC21" s="362"/>
      <c r="AD21" s="362"/>
      <c r="AE21" s="362"/>
      <c r="AF21" s="362"/>
      <c r="AG21" s="362"/>
      <c r="AH21" s="362"/>
      <c r="AI21" s="362"/>
      <c r="AJ21" s="362"/>
      <c r="AK21" s="362"/>
      <c r="AL21" s="362"/>
      <c r="AM21" s="362"/>
      <c r="AN21" s="362"/>
      <c r="AO21" s="362"/>
      <c r="AP21" s="362"/>
      <c r="AQ21" s="363"/>
      <c r="AR21" s="46"/>
    </row>
    <row r="22" spans="1:52" ht="30" customHeight="1">
      <c r="A22" s="46"/>
      <c r="B22" s="380"/>
      <c r="C22" s="381"/>
      <c r="D22" s="381"/>
      <c r="E22" s="381"/>
      <c r="F22" s="381"/>
      <c r="G22" s="381"/>
      <c r="H22" s="382"/>
      <c r="I22" s="141" t="s">
        <v>271</v>
      </c>
      <c r="J22" s="142"/>
      <c r="K22" s="142"/>
      <c r="L22" s="143"/>
      <c r="M22" s="366"/>
      <c r="N22" s="367"/>
      <c r="O22" s="367"/>
      <c r="P22" s="367"/>
      <c r="Q22" s="367"/>
      <c r="R22" s="367"/>
      <c r="S22" s="367"/>
      <c r="T22" s="368"/>
      <c r="U22" s="360"/>
      <c r="V22" s="361"/>
      <c r="W22" s="361"/>
      <c r="X22" s="364"/>
      <c r="Y22" s="364"/>
      <c r="Z22" s="364"/>
      <c r="AA22" s="364"/>
      <c r="AB22" s="364"/>
      <c r="AC22" s="364"/>
      <c r="AD22" s="364"/>
      <c r="AE22" s="364"/>
      <c r="AF22" s="364"/>
      <c r="AG22" s="364"/>
      <c r="AH22" s="364"/>
      <c r="AI22" s="364"/>
      <c r="AJ22" s="364"/>
      <c r="AK22" s="364"/>
      <c r="AL22" s="364"/>
      <c r="AM22" s="364"/>
      <c r="AN22" s="364"/>
      <c r="AO22" s="364"/>
      <c r="AP22" s="364"/>
      <c r="AQ22" s="365"/>
      <c r="AR22" s="46"/>
    </row>
    <row r="23" spans="1:52" ht="15" customHeight="1">
      <c r="A23" s="46"/>
      <c r="B23" s="86" t="s">
        <v>177</v>
      </c>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row>
    <row r="24" spans="1:52" ht="15" customHeight="1">
      <c r="A24" s="46"/>
      <c r="B24" s="86" t="s">
        <v>178</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row>
    <row r="25" spans="1:52" ht="15" customHeight="1">
      <c r="A25" s="46"/>
      <c r="B25" s="86" t="s">
        <v>179</v>
      </c>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row>
    <row r="26" spans="1:52" ht="15" customHeight="1">
      <c r="A26" s="46"/>
      <c r="B26" s="86" t="s">
        <v>180</v>
      </c>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row>
    <row r="27" spans="1:52" ht="15" customHeight="1">
      <c r="A27" s="46"/>
      <c r="B27" s="86" t="s">
        <v>181</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row>
    <row r="28" spans="1:52" ht="9" customHeight="1">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row>
    <row r="29" spans="1:52" ht="15" customHeight="1">
      <c r="A29" s="46"/>
      <c r="B29" s="46" t="s">
        <v>182</v>
      </c>
      <c r="C29" s="46"/>
      <c r="D29" s="46"/>
      <c r="E29" s="87" t="s">
        <v>183</v>
      </c>
      <c r="F29" s="346">
        <v>45748</v>
      </c>
      <c r="G29" s="346"/>
      <c r="H29" s="346"/>
      <c r="I29" s="346"/>
      <c r="J29" s="346"/>
      <c r="K29" s="346"/>
      <c r="L29" s="88" t="s">
        <v>184</v>
      </c>
      <c r="M29" s="346">
        <v>46112</v>
      </c>
      <c r="N29" s="346"/>
      <c r="O29" s="346"/>
      <c r="P29" s="346"/>
      <c r="Q29" s="346"/>
      <c r="R29" s="89" t="s">
        <v>185</v>
      </c>
      <c r="S29" s="89"/>
      <c r="T29" s="89"/>
      <c r="U29" s="89"/>
      <c r="V29" s="89"/>
      <c r="W29" s="46"/>
      <c r="X29" s="46"/>
      <c r="Y29" s="46"/>
      <c r="Z29" s="46"/>
      <c r="AA29" s="46"/>
      <c r="AB29" s="46"/>
      <c r="AC29" s="46"/>
      <c r="AD29" s="46"/>
      <c r="AE29" s="46"/>
      <c r="AF29" s="46"/>
      <c r="AG29" s="46"/>
      <c r="AH29" s="46"/>
      <c r="AI29" s="46"/>
      <c r="AJ29" s="46"/>
      <c r="AK29" s="46"/>
      <c r="AL29" s="46"/>
      <c r="AM29" s="46"/>
      <c r="AN29" s="46"/>
      <c r="AO29" s="46"/>
      <c r="AP29" s="46"/>
      <c r="AQ29" s="46"/>
      <c r="AR29" s="46"/>
    </row>
    <row r="30" spans="1:52" ht="15" customHeight="1">
      <c r="A30" s="46"/>
      <c r="B30" s="292" t="s">
        <v>186</v>
      </c>
      <c r="C30" s="347" t="s">
        <v>353</v>
      </c>
      <c r="D30" s="240"/>
      <c r="E30" s="240"/>
      <c r="F30" s="230"/>
      <c r="G30" s="347" t="s">
        <v>187</v>
      </c>
      <c r="H30" s="348"/>
      <c r="I30" s="348"/>
      <c r="J30" s="348"/>
      <c r="K30" s="348"/>
      <c r="L30" s="349"/>
      <c r="M30" s="347" t="s">
        <v>272</v>
      </c>
      <c r="N30" s="240"/>
      <c r="O30" s="240"/>
      <c r="P30" s="230"/>
      <c r="Q30" s="239" t="s">
        <v>188</v>
      </c>
      <c r="R30" s="240"/>
      <c r="S30" s="240"/>
      <c r="T30" s="230"/>
      <c r="U30" s="320" t="s">
        <v>189</v>
      </c>
      <c r="V30" s="321"/>
      <c r="W30" s="321"/>
      <c r="X30" s="321"/>
      <c r="Y30" s="321"/>
      <c r="Z30" s="321"/>
      <c r="AA30" s="321"/>
      <c r="AB30" s="321"/>
      <c r="AC30" s="321"/>
      <c r="AD30" s="322"/>
      <c r="AE30" s="239" t="s">
        <v>190</v>
      </c>
      <c r="AF30" s="240"/>
      <c r="AG30" s="240"/>
      <c r="AH30" s="240"/>
      <c r="AI30" s="240"/>
      <c r="AJ30" s="51"/>
      <c r="AK30" s="51"/>
      <c r="AL30" s="51"/>
      <c r="AM30" s="90"/>
      <c r="AN30" s="325" t="s">
        <v>191</v>
      </c>
      <c r="AO30" s="326"/>
      <c r="AP30" s="326"/>
      <c r="AQ30" s="327"/>
      <c r="AR30" s="46"/>
      <c r="AT30" s="91"/>
    </row>
    <row r="31" spans="1:52" ht="15" customHeight="1">
      <c r="A31" s="46"/>
      <c r="B31" s="293"/>
      <c r="C31" s="323"/>
      <c r="D31" s="324"/>
      <c r="E31" s="324"/>
      <c r="F31" s="286"/>
      <c r="G31" s="334"/>
      <c r="H31" s="335"/>
      <c r="I31" s="335"/>
      <c r="J31" s="335"/>
      <c r="K31" s="335"/>
      <c r="L31" s="336"/>
      <c r="M31" s="334"/>
      <c r="N31" s="324"/>
      <c r="O31" s="324"/>
      <c r="P31" s="286"/>
      <c r="Q31" s="350"/>
      <c r="R31" s="351"/>
      <c r="S31" s="351"/>
      <c r="T31" s="352"/>
      <c r="U31" s="92"/>
      <c r="V31" s="93"/>
      <c r="W31" s="94" t="str">
        <f>IF($C$5="✔","☑","")</f>
        <v>☑</v>
      </c>
      <c r="X31" s="93"/>
      <c r="Y31" s="94" t="e">
        <f>IF(#REF!="✔","☑","")</f>
        <v>#REF!</v>
      </c>
      <c r="Z31" s="93"/>
      <c r="AA31" s="93"/>
      <c r="AB31" s="94" t="str">
        <f>IF($C$11="✔","☑","")</f>
        <v/>
      </c>
      <c r="AC31" s="93"/>
      <c r="AD31" s="95"/>
      <c r="AE31" s="323"/>
      <c r="AF31" s="324"/>
      <c r="AG31" s="324"/>
      <c r="AH31" s="324"/>
      <c r="AI31" s="324"/>
      <c r="AJ31" s="46"/>
      <c r="AK31" s="46"/>
      <c r="AL31" s="46"/>
      <c r="AM31" s="64"/>
      <c r="AN31" s="328"/>
      <c r="AO31" s="329"/>
      <c r="AP31" s="329"/>
      <c r="AQ31" s="330"/>
      <c r="AR31" s="46"/>
      <c r="AT31" s="91"/>
    </row>
    <row r="32" spans="1:52" ht="15" customHeight="1">
      <c r="A32" s="46"/>
      <c r="B32" s="293"/>
      <c r="C32" s="323"/>
      <c r="D32" s="324"/>
      <c r="E32" s="324"/>
      <c r="F32" s="286"/>
      <c r="G32" s="334"/>
      <c r="H32" s="335"/>
      <c r="I32" s="335"/>
      <c r="J32" s="335"/>
      <c r="K32" s="335"/>
      <c r="L32" s="336"/>
      <c r="M32" s="323"/>
      <c r="N32" s="324"/>
      <c r="O32" s="324"/>
      <c r="P32" s="286"/>
      <c r="Q32" s="331" t="s">
        <v>192</v>
      </c>
      <c r="R32" s="332"/>
      <c r="S32" s="332"/>
      <c r="T32" s="333"/>
      <c r="U32" s="334" t="s">
        <v>193</v>
      </c>
      <c r="V32" s="335"/>
      <c r="W32" s="335"/>
      <c r="X32" s="335"/>
      <c r="Y32" s="336"/>
      <c r="Z32" s="340" t="s">
        <v>299</v>
      </c>
      <c r="AA32" s="341"/>
      <c r="AB32" s="341"/>
      <c r="AC32" s="341"/>
      <c r="AD32" s="342"/>
      <c r="AE32" s="323"/>
      <c r="AF32" s="324"/>
      <c r="AG32" s="324"/>
      <c r="AH32" s="324"/>
      <c r="AI32" s="324"/>
      <c r="AJ32" s="239" t="s">
        <v>274</v>
      </c>
      <c r="AK32" s="240"/>
      <c r="AL32" s="240"/>
      <c r="AM32" s="230"/>
      <c r="AN32" s="334" t="s">
        <v>194</v>
      </c>
      <c r="AO32" s="335"/>
      <c r="AP32" s="335"/>
      <c r="AQ32" s="336"/>
      <c r="AR32" s="46"/>
      <c r="AT32" s="91"/>
      <c r="AU32" s="313" t="s">
        <v>195</v>
      </c>
      <c r="AV32" s="313"/>
      <c r="AW32" s="313"/>
      <c r="AX32" s="313"/>
      <c r="AY32" s="313"/>
      <c r="AZ32" s="313"/>
    </row>
    <row r="33" spans="1:52" ht="15" customHeight="1">
      <c r="A33" s="46"/>
      <c r="B33" s="319"/>
      <c r="C33" s="241"/>
      <c r="D33" s="242"/>
      <c r="E33" s="242"/>
      <c r="F33" s="231"/>
      <c r="G33" s="337"/>
      <c r="H33" s="338"/>
      <c r="I33" s="338"/>
      <c r="J33" s="338"/>
      <c r="K33" s="338"/>
      <c r="L33" s="339"/>
      <c r="M33" s="241"/>
      <c r="N33" s="242"/>
      <c r="O33" s="242"/>
      <c r="P33" s="231"/>
      <c r="Q33" s="241"/>
      <c r="R33" s="242"/>
      <c r="S33" s="242"/>
      <c r="T33" s="231"/>
      <c r="U33" s="337"/>
      <c r="V33" s="338"/>
      <c r="W33" s="338"/>
      <c r="X33" s="338"/>
      <c r="Y33" s="339"/>
      <c r="Z33" s="343"/>
      <c r="AA33" s="344"/>
      <c r="AB33" s="344"/>
      <c r="AC33" s="344"/>
      <c r="AD33" s="345"/>
      <c r="AE33" s="241"/>
      <c r="AF33" s="242"/>
      <c r="AG33" s="242"/>
      <c r="AH33" s="242"/>
      <c r="AI33" s="242"/>
      <c r="AJ33" s="241"/>
      <c r="AK33" s="242"/>
      <c r="AL33" s="242"/>
      <c r="AM33" s="231"/>
      <c r="AN33" s="337"/>
      <c r="AO33" s="338"/>
      <c r="AP33" s="338"/>
      <c r="AQ33" s="339"/>
      <c r="AR33" s="46"/>
      <c r="AT33" s="91"/>
      <c r="AU33" s="313"/>
      <c r="AV33" s="313"/>
      <c r="AW33" s="313"/>
      <c r="AX33" s="313"/>
      <c r="AY33" s="313"/>
      <c r="AZ33" s="313"/>
    </row>
    <row r="34" spans="1:52" ht="15.75" customHeight="1">
      <c r="A34" s="46"/>
      <c r="B34" s="292">
        <v>1</v>
      </c>
      <c r="C34" s="294"/>
      <c r="D34" s="295"/>
      <c r="E34" s="295"/>
      <c r="F34" s="296"/>
      <c r="G34" s="300" t="s">
        <v>196</v>
      </c>
      <c r="H34" s="301"/>
      <c r="I34" s="301"/>
      <c r="J34" s="301"/>
      <c r="K34" s="301"/>
      <c r="L34" s="302"/>
      <c r="M34" s="50"/>
      <c r="N34" s="51"/>
      <c r="O34" s="51"/>
      <c r="P34" s="51"/>
      <c r="Q34" s="272"/>
      <c r="R34" s="273"/>
      <c r="S34" s="273"/>
      <c r="T34" s="274"/>
      <c r="U34" s="281"/>
      <c r="V34" s="282"/>
      <c r="W34" s="282"/>
      <c r="X34" s="282"/>
      <c r="Y34" s="283"/>
      <c r="Z34" s="50"/>
      <c r="AA34" s="51"/>
      <c r="AB34" s="51"/>
      <c r="AC34" s="51"/>
      <c r="AD34" s="96" t="s">
        <v>197</v>
      </c>
      <c r="AE34" s="97" t="s">
        <v>198</v>
      </c>
      <c r="AF34" s="51"/>
      <c r="AG34" s="51"/>
      <c r="AH34" s="51"/>
      <c r="AI34" s="90"/>
      <c r="AJ34" s="314">
        <f>MIN(AF35,AF37,AF40)</f>
        <v>0</v>
      </c>
      <c r="AK34" s="315"/>
      <c r="AL34" s="315"/>
      <c r="AM34" s="230" t="s">
        <v>9</v>
      </c>
      <c r="AN34" s="287"/>
      <c r="AO34" s="288"/>
      <c r="AP34" s="288"/>
      <c r="AQ34" s="289"/>
      <c r="AR34" s="46"/>
      <c r="AT34" s="535"/>
      <c r="AU34" s="535"/>
      <c r="AV34" s="535"/>
      <c r="AW34" s="535"/>
      <c r="AX34" s="535"/>
    </row>
    <row r="35" spans="1:52" ht="15.75" customHeight="1">
      <c r="A35" s="46"/>
      <c r="B35" s="293"/>
      <c r="C35" s="297"/>
      <c r="D35" s="298"/>
      <c r="E35" s="298"/>
      <c r="F35" s="299"/>
      <c r="G35" s="236"/>
      <c r="H35" s="237"/>
      <c r="I35" s="237"/>
      <c r="J35" s="237"/>
      <c r="K35" s="237"/>
      <c r="L35" s="238"/>
      <c r="M35" s="98" t="s">
        <v>199</v>
      </c>
      <c r="N35" s="46" t="str">
        <f>IF($G$43="","",DATEDIF(G35,$M$29,"m")+1)</f>
        <v/>
      </c>
      <c r="O35" s="46" t="s">
        <v>200</v>
      </c>
      <c r="P35" s="99" t="s">
        <v>27</v>
      </c>
      <c r="Q35" s="275"/>
      <c r="R35" s="276"/>
      <c r="S35" s="276"/>
      <c r="T35" s="277"/>
      <c r="U35" s="100"/>
      <c r="V35" s="290">
        <f>V36*W37</f>
        <v>0</v>
      </c>
      <c r="W35" s="290"/>
      <c r="X35" s="290"/>
      <c r="Y35" s="64" t="s">
        <v>9</v>
      </c>
      <c r="Z35" s="98"/>
      <c r="AA35" s="285">
        <f>AA36*AB37</f>
        <v>0</v>
      </c>
      <c r="AB35" s="285"/>
      <c r="AC35" s="285"/>
      <c r="AD35" s="64" t="s">
        <v>9</v>
      </c>
      <c r="AE35" s="98"/>
      <c r="AF35" s="271">
        <f>IF(V35=0,0,ROUNDDOWN((V35)/2,0))</f>
        <v>0</v>
      </c>
      <c r="AG35" s="271"/>
      <c r="AH35" s="271"/>
      <c r="AI35" s="64" t="s">
        <v>9</v>
      </c>
      <c r="AJ35" s="316"/>
      <c r="AK35" s="271"/>
      <c r="AL35" s="271"/>
      <c r="AM35" s="286"/>
      <c r="AN35" s="247"/>
      <c r="AO35" s="248"/>
      <c r="AP35" s="248"/>
      <c r="AQ35" s="249"/>
      <c r="AR35" s="46"/>
      <c r="AS35" s="48">
        <f>YEAR($AS$1)*12+MONTH($AS$1)-YEAR(G35)*12-MONTH(G35)
-IF(DAY(G35+1)=1,IF(DAY($AS$1+1)&gt;1,1),IF(AND(DAY($AS$1+1)&gt;1,
 DAY($AS$1)&lt;DAY(G35)),1))</f>
        <v>1515</v>
      </c>
      <c r="AT35" s="535"/>
      <c r="AU35" s="536"/>
      <c r="AV35" s="537"/>
      <c r="AW35" s="535"/>
      <c r="AX35" s="535"/>
    </row>
    <row r="36" spans="1:52" ht="15.75" customHeight="1">
      <c r="A36" s="46"/>
      <c r="B36" s="293"/>
      <c r="C36" s="297"/>
      <c r="D36" s="298"/>
      <c r="E36" s="298"/>
      <c r="F36" s="299"/>
      <c r="G36" s="102"/>
      <c r="H36" s="103"/>
      <c r="I36" s="103"/>
      <c r="J36" s="103"/>
      <c r="K36" s="103"/>
      <c r="L36" s="104"/>
      <c r="M36" s="105" t="str">
        <f>IF(G35="","",IF($S$21="✔","（翌月払いのため",""))</f>
        <v/>
      </c>
      <c r="N36" s="106" t="str">
        <f>IF(G35="","",IF($S$21="✔",N35-1,""))</f>
        <v/>
      </c>
      <c r="O36" s="105" t="str">
        <f>IF(G35="","",IF($S$21="✔","ヶ月）",""))</f>
        <v/>
      </c>
      <c r="P36" s="107"/>
      <c r="Q36" s="278"/>
      <c r="R36" s="279"/>
      <c r="S36" s="279"/>
      <c r="T36" s="280"/>
      <c r="U36" s="108" t="s">
        <v>199</v>
      </c>
      <c r="V36" s="291"/>
      <c r="W36" s="291"/>
      <c r="X36" s="269" t="s">
        <v>203</v>
      </c>
      <c r="Y36" s="270"/>
      <c r="Z36" s="98" t="s">
        <v>183</v>
      </c>
      <c r="AA36" s="291"/>
      <c r="AB36" s="291"/>
      <c r="AC36" s="269" t="s">
        <v>203</v>
      </c>
      <c r="AD36" s="270"/>
      <c r="AE36" s="109" t="s">
        <v>204</v>
      </c>
      <c r="AF36" s="110"/>
      <c r="AG36" s="110"/>
      <c r="AH36" s="110"/>
      <c r="AI36" s="64"/>
      <c r="AJ36" s="316"/>
      <c r="AK36" s="271"/>
      <c r="AL36" s="271"/>
      <c r="AM36" s="286"/>
      <c r="AN36" s="247"/>
      <c r="AO36" s="248"/>
      <c r="AP36" s="248"/>
      <c r="AQ36" s="249"/>
      <c r="AR36" s="46"/>
      <c r="AT36" s="535"/>
      <c r="AU36" s="536"/>
      <c r="AV36" s="537"/>
      <c r="AW36" s="535"/>
      <c r="AX36" s="535"/>
    </row>
    <row r="37" spans="1:52" ht="15.75" customHeight="1">
      <c r="A37" s="86"/>
      <c r="B37" s="293"/>
      <c r="C37" s="297"/>
      <c r="D37" s="298"/>
      <c r="E37" s="298"/>
      <c r="F37" s="299"/>
      <c r="G37" s="250" t="s">
        <v>206</v>
      </c>
      <c r="H37" s="251"/>
      <c r="I37" s="251"/>
      <c r="J37" s="251"/>
      <c r="K37" s="251"/>
      <c r="L37" s="252"/>
      <c r="M37" s="256" t="s">
        <v>207</v>
      </c>
      <c r="N37" s="257"/>
      <c r="O37" s="257"/>
      <c r="P37" s="258"/>
      <c r="Q37" s="261"/>
      <c r="R37" s="262"/>
      <c r="S37" s="262"/>
      <c r="T37" s="263"/>
      <c r="U37" s="111"/>
      <c r="V37" s="46"/>
      <c r="W37" s="145"/>
      <c r="X37" s="269" t="s">
        <v>208</v>
      </c>
      <c r="Y37" s="270"/>
      <c r="Z37" s="98"/>
      <c r="AA37" s="46"/>
      <c r="AB37" s="145"/>
      <c r="AC37" s="269" t="s">
        <v>208</v>
      </c>
      <c r="AD37" s="270"/>
      <c r="AE37" s="98"/>
      <c r="AF37" s="271">
        <f>ROUNDDOWN(AA35/2,0)</f>
        <v>0</v>
      </c>
      <c r="AG37" s="271"/>
      <c r="AH37" s="271"/>
      <c r="AI37" s="64" t="s">
        <v>9</v>
      </c>
      <c r="AJ37" s="316"/>
      <c r="AK37" s="271"/>
      <c r="AL37" s="271"/>
      <c r="AM37" s="286"/>
      <c r="AN37" s="247"/>
      <c r="AO37" s="248"/>
      <c r="AP37" s="248"/>
      <c r="AQ37" s="249"/>
      <c r="AR37" s="46"/>
      <c r="AT37" s="535"/>
      <c r="AU37" s="536"/>
      <c r="AV37" s="538"/>
      <c r="AW37" s="535"/>
      <c r="AX37" s="535"/>
    </row>
    <row r="38" spans="1:52" ht="15.75" customHeight="1">
      <c r="A38" s="46"/>
      <c r="B38" s="303" t="s">
        <v>210</v>
      </c>
      <c r="C38" s="297"/>
      <c r="D38" s="298"/>
      <c r="E38" s="298"/>
      <c r="F38" s="299"/>
      <c r="G38" s="253"/>
      <c r="H38" s="254"/>
      <c r="I38" s="254"/>
      <c r="J38" s="254"/>
      <c r="K38" s="254"/>
      <c r="L38" s="255"/>
      <c r="M38" s="259"/>
      <c r="N38" s="229"/>
      <c r="O38" s="229"/>
      <c r="P38" s="260"/>
      <c r="Q38" s="264"/>
      <c r="R38" s="206"/>
      <c r="S38" s="206"/>
      <c r="T38" s="265"/>
      <c r="U38" s="98"/>
      <c r="V38" s="46"/>
      <c r="W38" s="46"/>
      <c r="X38" s="46"/>
      <c r="Y38" s="64"/>
      <c r="Z38" s="98"/>
      <c r="AA38" s="113"/>
      <c r="AB38" s="46"/>
      <c r="AC38" s="46"/>
      <c r="AD38" s="64"/>
      <c r="AE38" s="114" t="s">
        <v>211</v>
      </c>
      <c r="AF38" s="115"/>
      <c r="AG38" s="115"/>
      <c r="AH38" s="115"/>
      <c r="AI38" s="116"/>
      <c r="AJ38" s="316"/>
      <c r="AK38" s="271"/>
      <c r="AL38" s="271"/>
      <c r="AM38" s="286"/>
      <c r="AN38" s="147"/>
      <c r="AO38" s="148"/>
      <c r="AP38" s="148"/>
      <c r="AQ38" s="149"/>
      <c r="AR38" s="46"/>
      <c r="AT38" s="535"/>
      <c r="AU38" s="536"/>
      <c r="AV38" s="538"/>
      <c r="AW38" s="535"/>
      <c r="AX38" s="535"/>
    </row>
    <row r="39" spans="1:52" ht="15.75" customHeight="1">
      <c r="A39" s="46"/>
      <c r="B39" s="303"/>
      <c r="C39" s="297"/>
      <c r="D39" s="298"/>
      <c r="E39" s="298"/>
      <c r="F39" s="299"/>
      <c r="G39" s="253"/>
      <c r="H39" s="254"/>
      <c r="I39" s="254"/>
      <c r="J39" s="254"/>
      <c r="K39" s="254"/>
      <c r="L39" s="255"/>
      <c r="M39" s="259"/>
      <c r="N39" s="229"/>
      <c r="O39" s="229"/>
      <c r="P39" s="260"/>
      <c r="Q39" s="264"/>
      <c r="R39" s="206"/>
      <c r="S39" s="206"/>
      <c r="T39" s="265"/>
      <c r="U39" s="98"/>
      <c r="V39" s="46"/>
      <c r="W39" s="46"/>
      <c r="X39" s="46"/>
      <c r="Y39" s="64"/>
      <c r="Z39" s="98"/>
      <c r="AA39" s="46"/>
      <c r="AB39" s="46"/>
      <c r="AC39" s="46"/>
      <c r="AD39" s="64"/>
      <c r="AE39" s="114"/>
      <c r="AF39" s="115"/>
      <c r="AG39" s="115"/>
      <c r="AH39" s="115"/>
      <c r="AI39" s="116" t="str">
        <f>IF(AV40=0,"","×"&amp;AV40)</f>
        <v/>
      </c>
      <c r="AJ39" s="316"/>
      <c r="AK39" s="271"/>
      <c r="AL39" s="271"/>
      <c r="AM39" s="286"/>
      <c r="AN39" s="147"/>
      <c r="AO39" s="148"/>
      <c r="AP39" s="148"/>
      <c r="AQ39" s="149"/>
      <c r="AR39" s="46"/>
      <c r="AT39" s="535"/>
      <c r="AU39" s="536"/>
      <c r="AV39" s="538"/>
      <c r="AW39" s="535"/>
      <c r="AX39" s="535"/>
    </row>
    <row r="40" spans="1:52" ht="15.75" customHeight="1">
      <c r="A40" s="46"/>
      <c r="B40" s="303"/>
      <c r="C40" s="305" t="s">
        <v>215</v>
      </c>
      <c r="D40" s="306"/>
      <c r="E40" s="307"/>
      <c r="F40" s="309"/>
      <c r="G40" s="236"/>
      <c r="H40" s="237"/>
      <c r="I40" s="237"/>
      <c r="J40" s="237"/>
      <c r="K40" s="237"/>
      <c r="L40" s="238"/>
      <c r="M40" s="98" t="s">
        <v>199</v>
      </c>
      <c r="N40" s="46" t="str">
        <f>IF(G40="","",DATEDIF(G40,$M$29,"m")+1)</f>
        <v/>
      </c>
      <c r="O40" s="46" t="s">
        <v>200</v>
      </c>
      <c r="P40" s="99" t="s">
        <v>27</v>
      </c>
      <c r="Q40" s="264"/>
      <c r="R40" s="206"/>
      <c r="S40" s="206"/>
      <c r="T40" s="265"/>
      <c r="U40" s="98"/>
      <c r="V40" s="146" t="s">
        <v>143</v>
      </c>
      <c r="W40" s="310" t="s">
        <v>216</v>
      </c>
      <c r="X40" s="311"/>
      <c r="Y40" s="312"/>
      <c r="Z40" s="98"/>
      <c r="AA40" s="46"/>
      <c r="AB40" s="46"/>
      <c r="AC40" s="46"/>
      <c r="AD40" s="64"/>
      <c r="AE40" s="98"/>
      <c r="AF40" s="121">
        <f>AV39*7500+AV40*5000</f>
        <v>0</v>
      </c>
      <c r="AG40" s="64" t="s">
        <v>275</v>
      </c>
      <c r="AH40" s="122"/>
      <c r="AI40" s="64"/>
      <c r="AJ40" s="316"/>
      <c r="AK40" s="271"/>
      <c r="AL40" s="271"/>
      <c r="AM40" s="286"/>
      <c r="AN40" s="150"/>
      <c r="AO40" s="151"/>
      <c r="AP40" s="151"/>
      <c r="AQ40" s="152"/>
      <c r="AR40" s="46"/>
      <c r="AT40" s="535"/>
      <c r="AU40" s="536"/>
      <c r="AV40" s="538"/>
      <c r="AW40" s="535"/>
      <c r="AX40" s="535"/>
    </row>
    <row r="41" spans="1:52" ht="15.75" customHeight="1">
      <c r="A41" s="46"/>
      <c r="B41" s="146" t="s">
        <v>143</v>
      </c>
      <c r="C41" s="156"/>
      <c r="D41" s="157"/>
      <c r="E41" s="157"/>
      <c r="F41" s="158"/>
      <c r="G41" s="102"/>
      <c r="H41" s="103"/>
      <c r="I41" s="103"/>
      <c r="J41" s="103"/>
      <c r="K41" s="103"/>
      <c r="L41" s="104"/>
      <c r="M41" s="105" t="str">
        <f>IF(G40="","",IF($S$21="✔","（翌月払いのため",""))</f>
        <v/>
      </c>
      <c r="N41" s="106" t="str">
        <f>IF(G40="","",IF($S$21="✔",N40-1,""))</f>
        <v/>
      </c>
      <c r="O41" s="105" t="str">
        <f>IF(G40="","",IF($S$21="✔","ヶ月）",""))</f>
        <v/>
      </c>
      <c r="P41" s="107"/>
      <c r="Q41" s="266"/>
      <c r="R41" s="267"/>
      <c r="S41" s="267"/>
      <c r="T41" s="268"/>
      <c r="U41" s="78"/>
      <c r="V41" s="69"/>
      <c r="W41" s="69"/>
      <c r="X41" s="69"/>
      <c r="Y41" s="70"/>
      <c r="Z41" s="78"/>
      <c r="AA41" s="69"/>
      <c r="AB41" s="69"/>
      <c r="AC41" s="69"/>
      <c r="AD41" s="70"/>
      <c r="AE41" s="78"/>
      <c r="AF41" s="69"/>
      <c r="AG41" s="69"/>
      <c r="AH41" s="69"/>
      <c r="AI41" s="70"/>
      <c r="AJ41" s="317"/>
      <c r="AK41" s="318"/>
      <c r="AL41" s="318"/>
      <c r="AM41" s="231"/>
      <c r="AN41" s="153"/>
      <c r="AO41" s="154"/>
      <c r="AP41" s="154"/>
      <c r="AQ41" s="155"/>
      <c r="AR41" s="46"/>
      <c r="AT41" s="535"/>
      <c r="AU41" s="535"/>
      <c r="AV41" s="535"/>
      <c r="AW41" s="535"/>
      <c r="AX41" s="535"/>
    </row>
    <row r="42" spans="1:52" ht="15.75" customHeight="1">
      <c r="A42" s="46"/>
      <c r="B42" s="292">
        <v>2</v>
      </c>
      <c r="C42" s="294"/>
      <c r="D42" s="295"/>
      <c r="E42" s="295"/>
      <c r="F42" s="296"/>
      <c r="G42" s="300" t="s">
        <v>218</v>
      </c>
      <c r="H42" s="301"/>
      <c r="I42" s="301"/>
      <c r="J42" s="301"/>
      <c r="K42" s="301"/>
      <c r="L42" s="302"/>
      <c r="M42" s="50"/>
      <c r="N42" s="51"/>
      <c r="O42" s="51"/>
      <c r="P42" s="51"/>
      <c r="Q42" s="272"/>
      <c r="R42" s="273"/>
      <c r="S42" s="273"/>
      <c r="T42" s="274"/>
      <c r="U42" s="281"/>
      <c r="V42" s="282"/>
      <c r="W42" s="282"/>
      <c r="X42" s="282"/>
      <c r="Y42" s="283"/>
      <c r="Z42" s="50"/>
      <c r="AA42" s="51"/>
      <c r="AB42" s="51"/>
      <c r="AC42" s="51"/>
      <c r="AD42" s="96" t="s">
        <v>197</v>
      </c>
      <c r="AE42" s="97" t="s">
        <v>219</v>
      </c>
      <c r="AF42" s="51"/>
      <c r="AG42" s="51"/>
      <c r="AH42" s="51"/>
      <c r="AI42" s="90"/>
      <c r="AJ42" s="232">
        <f>MIN(AF43,AF45,AF48)</f>
        <v>0</v>
      </c>
      <c r="AK42" s="233"/>
      <c r="AL42" s="233"/>
      <c r="AM42" s="230" t="s">
        <v>220</v>
      </c>
      <c r="AN42" s="287"/>
      <c r="AO42" s="288"/>
      <c r="AP42" s="288"/>
      <c r="AQ42" s="289"/>
      <c r="AR42" s="46"/>
      <c r="AT42" s="535"/>
      <c r="AU42" s="535"/>
      <c r="AV42" s="535"/>
      <c r="AW42" s="535"/>
      <c r="AX42" s="535"/>
    </row>
    <row r="43" spans="1:52" ht="15.75" customHeight="1">
      <c r="A43" s="46"/>
      <c r="B43" s="293"/>
      <c r="C43" s="297"/>
      <c r="D43" s="298"/>
      <c r="E43" s="298"/>
      <c r="F43" s="299"/>
      <c r="G43" s="236"/>
      <c r="H43" s="237"/>
      <c r="I43" s="237"/>
      <c r="J43" s="237"/>
      <c r="K43" s="237"/>
      <c r="L43" s="238"/>
      <c r="M43" s="98" t="s">
        <v>221</v>
      </c>
      <c r="N43" s="46" t="str">
        <f>IF($G$43="","",DATEDIF(G43,$M$29,"m")+1)</f>
        <v/>
      </c>
      <c r="O43" s="46" t="s">
        <v>222</v>
      </c>
      <c r="P43" s="99" t="s">
        <v>223</v>
      </c>
      <c r="Q43" s="275"/>
      <c r="R43" s="276"/>
      <c r="S43" s="276"/>
      <c r="T43" s="277"/>
      <c r="U43" s="100"/>
      <c r="V43" s="290">
        <f>V44*W45</f>
        <v>0</v>
      </c>
      <c r="W43" s="290"/>
      <c r="X43" s="290"/>
      <c r="Y43" s="64" t="s">
        <v>220</v>
      </c>
      <c r="Z43" s="98"/>
      <c r="AA43" s="285">
        <f>AA44*AB45</f>
        <v>0</v>
      </c>
      <c r="AB43" s="285"/>
      <c r="AC43" s="285"/>
      <c r="AD43" s="64" t="s">
        <v>220</v>
      </c>
      <c r="AE43" s="98"/>
      <c r="AF43" s="271">
        <f>IF(V43=0,0,ROUNDDOWN((V43)/2,0))</f>
        <v>0</v>
      </c>
      <c r="AG43" s="271"/>
      <c r="AH43" s="271"/>
      <c r="AI43" s="64" t="s">
        <v>220</v>
      </c>
      <c r="AJ43" s="284"/>
      <c r="AK43" s="285"/>
      <c r="AL43" s="285"/>
      <c r="AM43" s="286"/>
      <c r="AN43" s="247"/>
      <c r="AO43" s="248"/>
      <c r="AP43" s="248"/>
      <c r="AQ43" s="249"/>
      <c r="AR43" s="46"/>
      <c r="AS43" s="48">
        <f>YEAR($AS$1)*12+MONTH($AS$1)-YEAR(G43)*12-MONTH(G43)
-IF(DAY(G43+1)=1,IF(DAY($AS$1+1)&gt;1,1),IF(AND(DAY($AS$1+1)&gt;1,
 DAY($AS$1)&lt;DAY(G43)),1))</f>
        <v>1515</v>
      </c>
      <c r="AT43" s="535"/>
      <c r="AU43" s="536"/>
      <c r="AV43" s="537"/>
      <c r="AW43" s="535"/>
      <c r="AX43" s="535"/>
    </row>
    <row r="44" spans="1:52" ht="15.75" customHeight="1">
      <c r="A44" s="46"/>
      <c r="B44" s="293"/>
      <c r="C44" s="297"/>
      <c r="D44" s="298"/>
      <c r="E44" s="298"/>
      <c r="F44" s="299"/>
      <c r="G44" s="102"/>
      <c r="H44" s="103"/>
      <c r="I44" s="103"/>
      <c r="J44" s="103"/>
      <c r="K44" s="103"/>
      <c r="L44" s="104"/>
      <c r="M44" s="105" t="str">
        <f>IF(G43="","",IF($S$21="✔","（翌月払いのため",""))</f>
        <v/>
      </c>
      <c r="N44" s="106" t="str">
        <f>IF(G43="","",IF($S$21="✔",N43-1,""))</f>
        <v/>
      </c>
      <c r="O44" s="105" t="str">
        <f>IF(G43="","",IF($S$21="✔","ヶ月）",""))</f>
        <v/>
      </c>
      <c r="P44" s="107"/>
      <c r="Q44" s="278"/>
      <c r="R44" s="279"/>
      <c r="S44" s="279"/>
      <c r="T44" s="280"/>
      <c r="U44" s="108" t="s">
        <v>221</v>
      </c>
      <c r="V44" s="291"/>
      <c r="W44" s="291"/>
      <c r="X44" s="269" t="s">
        <v>224</v>
      </c>
      <c r="Y44" s="270"/>
      <c r="Z44" s="98" t="s">
        <v>225</v>
      </c>
      <c r="AA44" s="291"/>
      <c r="AB44" s="291"/>
      <c r="AC44" s="269" t="s">
        <v>224</v>
      </c>
      <c r="AD44" s="270"/>
      <c r="AE44" s="109" t="s">
        <v>226</v>
      </c>
      <c r="AF44" s="110"/>
      <c r="AG44" s="110"/>
      <c r="AH44" s="110"/>
      <c r="AI44" s="64"/>
      <c r="AJ44" s="284"/>
      <c r="AK44" s="285"/>
      <c r="AL44" s="285"/>
      <c r="AM44" s="286"/>
      <c r="AN44" s="247"/>
      <c r="AO44" s="248"/>
      <c r="AP44" s="248"/>
      <c r="AQ44" s="249"/>
      <c r="AR44" s="46"/>
      <c r="AT44" s="535"/>
      <c r="AU44" s="536"/>
      <c r="AV44" s="537"/>
      <c r="AW44" s="535"/>
      <c r="AX44" s="535"/>
    </row>
    <row r="45" spans="1:52" ht="15.75" customHeight="1">
      <c r="A45" s="86"/>
      <c r="B45" s="293"/>
      <c r="C45" s="297"/>
      <c r="D45" s="298"/>
      <c r="E45" s="298"/>
      <c r="F45" s="299"/>
      <c r="G45" s="250" t="s">
        <v>227</v>
      </c>
      <c r="H45" s="251"/>
      <c r="I45" s="251"/>
      <c r="J45" s="251"/>
      <c r="K45" s="251"/>
      <c r="L45" s="252"/>
      <c r="M45" s="256" t="s">
        <v>228</v>
      </c>
      <c r="N45" s="257"/>
      <c r="O45" s="257"/>
      <c r="P45" s="258"/>
      <c r="Q45" s="261"/>
      <c r="R45" s="262"/>
      <c r="S45" s="262"/>
      <c r="T45" s="263"/>
      <c r="U45" s="111"/>
      <c r="V45" s="46"/>
      <c r="W45" s="145"/>
      <c r="X45" s="269" t="s">
        <v>229</v>
      </c>
      <c r="Y45" s="270"/>
      <c r="Z45" s="98"/>
      <c r="AA45" s="46"/>
      <c r="AB45" s="145"/>
      <c r="AC45" s="269" t="s">
        <v>229</v>
      </c>
      <c r="AD45" s="270"/>
      <c r="AE45" s="98"/>
      <c r="AF45" s="271">
        <f>ROUNDDOWN(AA43/2,0)</f>
        <v>0</v>
      </c>
      <c r="AG45" s="271"/>
      <c r="AH45" s="271"/>
      <c r="AI45" s="64" t="s">
        <v>220</v>
      </c>
      <c r="AJ45" s="284"/>
      <c r="AK45" s="285"/>
      <c r="AL45" s="285"/>
      <c r="AM45" s="286"/>
      <c r="AN45" s="247"/>
      <c r="AO45" s="248"/>
      <c r="AP45" s="248"/>
      <c r="AQ45" s="249"/>
      <c r="AR45" s="46"/>
      <c r="AT45" s="535"/>
      <c r="AU45" s="536"/>
      <c r="AV45" s="538"/>
      <c r="AW45" s="535"/>
      <c r="AX45" s="535"/>
    </row>
    <row r="46" spans="1:52" ht="15.75" customHeight="1">
      <c r="A46" s="46"/>
      <c r="B46" s="303" t="s">
        <v>230</v>
      </c>
      <c r="C46" s="297"/>
      <c r="D46" s="298"/>
      <c r="E46" s="298"/>
      <c r="F46" s="299"/>
      <c r="G46" s="253"/>
      <c r="H46" s="254"/>
      <c r="I46" s="254"/>
      <c r="J46" s="254"/>
      <c r="K46" s="254"/>
      <c r="L46" s="255"/>
      <c r="M46" s="259"/>
      <c r="N46" s="229"/>
      <c r="O46" s="229"/>
      <c r="P46" s="260"/>
      <c r="Q46" s="264"/>
      <c r="R46" s="206"/>
      <c r="S46" s="206"/>
      <c r="T46" s="265"/>
      <c r="U46" s="98"/>
      <c r="V46" s="46"/>
      <c r="W46" s="46"/>
      <c r="X46" s="46"/>
      <c r="Y46" s="64"/>
      <c r="Z46" s="98"/>
      <c r="AA46" s="46"/>
      <c r="AB46" s="46"/>
      <c r="AC46" s="46"/>
      <c r="AD46" s="64"/>
      <c r="AE46" s="109" t="s">
        <v>211</v>
      </c>
      <c r="AF46" s="115"/>
      <c r="AG46" s="115"/>
      <c r="AH46" s="115"/>
      <c r="AI46" s="116" t="str">
        <f>IF(AV47=0,"","×"&amp;AV47)</f>
        <v/>
      </c>
      <c r="AJ46" s="284"/>
      <c r="AK46" s="285"/>
      <c r="AL46" s="285"/>
      <c r="AM46" s="286"/>
      <c r="AN46" s="147"/>
      <c r="AO46" s="148"/>
      <c r="AP46" s="148"/>
      <c r="AQ46" s="149"/>
      <c r="AR46" s="46"/>
      <c r="AT46" s="535"/>
      <c r="AU46" s="536"/>
      <c r="AV46" s="538"/>
      <c r="AW46" s="535"/>
      <c r="AX46" s="535"/>
    </row>
    <row r="47" spans="1:52" ht="13.9" customHeight="1">
      <c r="A47" s="46"/>
      <c r="B47" s="303"/>
      <c r="C47" s="297"/>
      <c r="D47" s="298"/>
      <c r="E47" s="298"/>
      <c r="F47" s="299"/>
      <c r="G47" s="253"/>
      <c r="H47" s="254"/>
      <c r="I47" s="254"/>
      <c r="J47" s="254"/>
      <c r="K47" s="254"/>
      <c r="L47" s="255"/>
      <c r="M47" s="259"/>
      <c r="N47" s="229"/>
      <c r="O47" s="229"/>
      <c r="P47" s="260"/>
      <c r="Q47" s="264"/>
      <c r="R47" s="206"/>
      <c r="S47" s="206"/>
      <c r="T47" s="265"/>
      <c r="U47" s="98"/>
      <c r="V47" s="46"/>
      <c r="W47" s="46"/>
      <c r="X47" s="46"/>
      <c r="Y47" s="64"/>
      <c r="Z47" s="98"/>
      <c r="AA47" s="46"/>
      <c r="AB47" s="46"/>
      <c r="AC47" s="46"/>
      <c r="AD47" s="64"/>
      <c r="AE47" s="114"/>
      <c r="AF47" s="115"/>
      <c r="AG47" s="115"/>
      <c r="AH47" s="115"/>
      <c r="AI47" s="116" t="str">
        <f>IF(AV48=0,"","×"&amp;AV48)</f>
        <v/>
      </c>
      <c r="AJ47" s="284"/>
      <c r="AK47" s="285"/>
      <c r="AL47" s="285"/>
      <c r="AM47" s="286"/>
      <c r="AN47" s="147"/>
      <c r="AO47" s="148"/>
      <c r="AP47" s="148"/>
      <c r="AQ47" s="149"/>
      <c r="AR47" s="46"/>
      <c r="AT47" s="535"/>
      <c r="AU47" s="536"/>
      <c r="AV47" s="538"/>
      <c r="AW47" s="535"/>
      <c r="AX47" s="535"/>
    </row>
    <row r="48" spans="1:52" ht="15.75" customHeight="1">
      <c r="A48" s="46"/>
      <c r="B48" s="303"/>
      <c r="C48" s="305" t="s">
        <v>231</v>
      </c>
      <c r="D48" s="306"/>
      <c r="E48" s="307"/>
      <c r="F48" s="309"/>
      <c r="G48" s="236"/>
      <c r="H48" s="237"/>
      <c r="I48" s="237"/>
      <c r="J48" s="237"/>
      <c r="K48" s="237"/>
      <c r="L48" s="238"/>
      <c r="M48" s="98" t="s">
        <v>221</v>
      </c>
      <c r="N48" s="46" t="str">
        <f>IF(G48="","",DATEDIF(G48,$M$29,"m")+1)</f>
        <v/>
      </c>
      <c r="O48" s="46" t="s">
        <v>222</v>
      </c>
      <c r="P48" s="99" t="s">
        <v>223</v>
      </c>
      <c r="Q48" s="264"/>
      <c r="R48" s="206"/>
      <c r="S48" s="206"/>
      <c r="T48" s="265"/>
      <c r="U48" s="98"/>
      <c r="V48" s="146" t="s">
        <v>143</v>
      </c>
      <c r="W48" s="86" t="s">
        <v>232</v>
      </c>
      <c r="X48" s="46"/>
      <c r="Y48" s="64"/>
      <c r="Z48" s="98"/>
      <c r="AA48" s="46"/>
      <c r="AB48" s="46"/>
      <c r="AC48" s="46"/>
      <c r="AD48" s="64"/>
      <c r="AE48" s="98"/>
      <c r="AF48" s="121">
        <f>AV47*7500+AV48*5000</f>
        <v>0</v>
      </c>
      <c r="AG48" s="64" t="s">
        <v>275</v>
      </c>
      <c r="AH48" s="122"/>
      <c r="AI48" s="64"/>
      <c r="AJ48" s="284"/>
      <c r="AK48" s="285"/>
      <c r="AL48" s="285"/>
      <c r="AM48" s="286"/>
      <c r="AN48" s="150"/>
      <c r="AO48" s="151"/>
      <c r="AP48" s="151"/>
      <c r="AQ48" s="152"/>
      <c r="AR48" s="46"/>
      <c r="AT48" s="535"/>
      <c r="AU48" s="536"/>
      <c r="AV48" s="538"/>
      <c r="AW48" s="535"/>
      <c r="AX48" s="535"/>
    </row>
    <row r="49" spans="1:50" ht="15.75" customHeight="1">
      <c r="A49" s="46"/>
      <c r="B49" s="146" t="s">
        <v>143</v>
      </c>
      <c r="C49" s="156"/>
      <c r="D49" s="157"/>
      <c r="E49" s="157"/>
      <c r="F49" s="158"/>
      <c r="G49" s="102"/>
      <c r="H49" s="103"/>
      <c r="I49" s="103"/>
      <c r="J49" s="103"/>
      <c r="K49" s="103"/>
      <c r="L49" s="104"/>
      <c r="M49" s="105" t="str">
        <f>IF(G48="","",IF($S$21="✔","（翌月払いのため",""))</f>
        <v/>
      </c>
      <c r="N49" s="106" t="str">
        <f>IF(G48="","",IF($S$21="✔",N48-1,""))</f>
        <v/>
      </c>
      <c r="O49" s="105" t="str">
        <f>IF(G48="","",IF($S$21="✔","ヶ月）",""))</f>
        <v/>
      </c>
      <c r="P49" s="107"/>
      <c r="Q49" s="266"/>
      <c r="R49" s="267"/>
      <c r="S49" s="267"/>
      <c r="T49" s="268"/>
      <c r="U49" s="78"/>
      <c r="V49" s="69"/>
      <c r="W49" s="69"/>
      <c r="X49" s="69"/>
      <c r="Y49" s="70"/>
      <c r="Z49" s="78"/>
      <c r="AA49" s="69"/>
      <c r="AB49" s="69"/>
      <c r="AC49" s="69"/>
      <c r="AD49" s="70"/>
      <c r="AE49" s="78"/>
      <c r="AF49" s="69"/>
      <c r="AG49" s="69"/>
      <c r="AH49" s="69"/>
      <c r="AI49" s="70"/>
      <c r="AJ49" s="234"/>
      <c r="AK49" s="235"/>
      <c r="AL49" s="235"/>
      <c r="AM49" s="231"/>
      <c r="AN49" s="153"/>
      <c r="AO49" s="154"/>
      <c r="AP49" s="154"/>
      <c r="AQ49" s="155"/>
      <c r="AR49" s="46"/>
      <c r="AT49" s="535"/>
      <c r="AU49" s="535"/>
      <c r="AV49" s="535"/>
      <c r="AW49" s="535"/>
      <c r="AX49" s="535"/>
    </row>
    <row r="50" spans="1:50" ht="15.75" customHeight="1">
      <c r="A50" s="46"/>
      <c r="B50" s="292">
        <v>3</v>
      </c>
      <c r="C50" s="294"/>
      <c r="D50" s="295"/>
      <c r="E50" s="295"/>
      <c r="F50" s="296"/>
      <c r="G50" s="300" t="s">
        <v>218</v>
      </c>
      <c r="H50" s="301"/>
      <c r="I50" s="301"/>
      <c r="J50" s="301"/>
      <c r="K50" s="301"/>
      <c r="L50" s="302"/>
      <c r="M50" s="50"/>
      <c r="N50" s="51"/>
      <c r="O50" s="51"/>
      <c r="P50" s="51"/>
      <c r="Q50" s="272"/>
      <c r="R50" s="273"/>
      <c r="S50" s="273"/>
      <c r="T50" s="274"/>
      <c r="U50" s="281"/>
      <c r="V50" s="282"/>
      <c r="W50" s="282"/>
      <c r="X50" s="282"/>
      <c r="Y50" s="283"/>
      <c r="Z50" s="50"/>
      <c r="AA50" s="51"/>
      <c r="AB50" s="51"/>
      <c r="AC50" s="51"/>
      <c r="AD50" s="96" t="s">
        <v>197</v>
      </c>
      <c r="AE50" s="97" t="s">
        <v>219</v>
      </c>
      <c r="AF50" s="51"/>
      <c r="AG50" s="51"/>
      <c r="AH50" s="51"/>
      <c r="AI50" s="90"/>
      <c r="AJ50" s="232">
        <f>MIN(AF51,AF53,AF56)</f>
        <v>0</v>
      </c>
      <c r="AK50" s="233"/>
      <c r="AL50" s="233"/>
      <c r="AM50" s="230" t="s">
        <v>220</v>
      </c>
      <c r="AN50" s="287"/>
      <c r="AO50" s="288"/>
      <c r="AP50" s="288"/>
      <c r="AQ50" s="289"/>
      <c r="AR50" s="46"/>
      <c r="AT50" s="535"/>
      <c r="AU50" s="535"/>
      <c r="AV50" s="535"/>
      <c r="AW50" s="535"/>
      <c r="AX50" s="535"/>
    </row>
    <row r="51" spans="1:50" ht="15.75" customHeight="1">
      <c r="A51" s="46"/>
      <c r="B51" s="293"/>
      <c r="C51" s="297"/>
      <c r="D51" s="298"/>
      <c r="E51" s="298"/>
      <c r="F51" s="299"/>
      <c r="G51" s="236"/>
      <c r="H51" s="237"/>
      <c r="I51" s="237"/>
      <c r="J51" s="237"/>
      <c r="K51" s="237"/>
      <c r="L51" s="238"/>
      <c r="M51" s="98" t="s">
        <v>221</v>
      </c>
      <c r="N51" s="46" t="str">
        <f>IF($G$51="","",DATEDIF(G51,$M$29,"m")+1)</f>
        <v/>
      </c>
      <c r="O51" s="46" t="s">
        <v>222</v>
      </c>
      <c r="P51" s="99" t="s">
        <v>223</v>
      </c>
      <c r="Q51" s="275"/>
      <c r="R51" s="276"/>
      <c r="S51" s="276"/>
      <c r="T51" s="277"/>
      <c r="U51" s="100"/>
      <c r="V51" s="290">
        <f>V52*W53</f>
        <v>0</v>
      </c>
      <c r="W51" s="290"/>
      <c r="X51" s="290"/>
      <c r="Y51" s="64" t="s">
        <v>220</v>
      </c>
      <c r="Z51" s="98"/>
      <c r="AA51" s="285">
        <f>AA52*AB53</f>
        <v>0</v>
      </c>
      <c r="AB51" s="285"/>
      <c r="AC51" s="285"/>
      <c r="AD51" s="64" t="s">
        <v>220</v>
      </c>
      <c r="AE51" s="98"/>
      <c r="AF51" s="271">
        <f>IF(V51=0,0,ROUNDDOWN((V51)/2,0))</f>
        <v>0</v>
      </c>
      <c r="AG51" s="271"/>
      <c r="AH51" s="271"/>
      <c r="AI51" s="64" t="s">
        <v>220</v>
      </c>
      <c r="AJ51" s="284"/>
      <c r="AK51" s="285"/>
      <c r="AL51" s="285"/>
      <c r="AM51" s="286"/>
      <c r="AN51" s="247"/>
      <c r="AO51" s="248"/>
      <c r="AP51" s="248"/>
      <c r="AQ51" s="249"/>
      <c r="AR51" s="46"/>
      <c r="AS51" s="48">
        <f>YEAR($AS$1)*12+MONTH($AS$1)-YEAR(G51)*12-MONTH(G51)
-IF(DAY(G51+1)=1,IF(DAY($AS$1+1)&gt;1,1),IF(AND(DAY($AS$1+1)&gt;1,
 DAY($AS$1)&lt;DAY(G51)),1))</f>
        <v>1515</v>
      </c>
      <c r="AT51" s="535"/>
      <c r="AU51" s="536"/>
      <c r="AV51" s="537"/>
      <c r="AW51" s="535"/>
      <c r="AX51" s="535"/>
    </row>
    <row r="52" spans="1:50" ht="15.75" customHeight="1">
      <c r="A52" s="46"/>
      <c r="B52" s="293"/>
      <c r="C52" s="297"/>
      <c r="D52" s="298"/>
      <c r="E52" s="298"/>
      <c r="F52" s="299"/>
      <c r="G52" s="102"/>
      <c r="H52" s="103"/>
      <c r="I52" s="103"/>
      <c r="J52" s="103"/>
      <c r="K52" s="103"/>
      <c r="L52" s="104"/>
      <c r="M52" s="105" t="str">
        <f>IF(G51="","",IF($S$21="✔","（翌月払いのため",""))</f>
        <v/>
      </c>
      <c r="N52" s="106" t="str">
        <f>IF(G51="","",IF($S$21="✔",N51-1,""))</f>
        <v/>
      </c>
      <c r="O52" s="105" t="str">
        <f>IF(G51="","",IF($S$21="✔","ヶ月）",""))</f>
        <v/>
      </c>
      <c r="P52" s="107"/>
      <c r="Q52" s="278"/>
      <c r="R52" s="279"/>
      <c r="S52" s="279"/>
      <c r="T52" s="280"/>
      <c r="U52" s="108" t="s">
        <v>221</v>
      </c>
      <c r="V52" s="291"/>
      <c r="W52" s="291"/>
      <c r="X52" s="269" t="s">
        <v>224</v>
      </c>
      <c r="Y52" s="270"/>
      <c r="Z52" s="98" t="s">
        <v>225</v>
      </c>
      <c r="AA52" s="291"/>
      <c r="AB52" s="291"/>
      <c r="AC52" s="269" t="s">
        <v>224</v>
      </c>
      <c r="AD52" s="270"/>
      <c r="AE52" s="109" t="s">
        <v>226</v>
      </c>
      <c r="AF52" s="110"/>
      <c r="AG52" s="110"/>
      <c r="AH52" s="110"/>
      <c r="AI52" s="64"/>
      <c r="AJ52" s="284"/>
      <c r="AK52" s="285"/>
      <c r="AL52" s="285"/>
      <c r="AM52" s="286"/>
      <c r="AN52" s="247"/>
      <c r="AO52" s="248"/>
      <c r="AP52" s="248"/>
      <c r="AQ52" s="249"/>
      <c r="AR52" s="46"/>
      <c r="AT52" s="535"/>
      <c r="AU52" s="536"/>
      <c r="AV52" s="537"/>
      <c r="AW52" s="535"/>
      <c r="AX52" s="535"/>
    </row>
    <row r="53" spans="1:50" ht="15.75" customHeight="1">
      <c r="A53" s="86"/>
      <c r="B53" s="293"/>
      <c r="C53" s="297"/>
      <c r="D53" s="298"/>
      <c r="E53" s="298"/>
      <c r="F53" s="299"/>
      <c r="G53" s="250" t="s">
        <v>227</v>
      </c>
      <c r="H53" s="251"/>
      <c r="I53" s="251"/>
      <c r="J53" s="251"/>
      <c r="K53" s="251"/>
      <c r="L53" s="252"/>
      <c r="M53" s="256" t="s">
        <v>228</v>
      </c>
      <c r="N53" s="257"/>
      <c r="O53" s="257"/>
      <c r="P53" s="258"/>
      <c r="Q53" s="261"/>
      <c r="R53" s="262"/>
      <c r="S53" s="262"/>
      <c r="T53" s="263"/>
      <c r="U53" s="111"/>
      <c r="V53" s="46"/>
      <c r="W53" s="145"/>
      <c r="X53" s="269" t="s">
        <v>229</v>
      </c>
      <c r="Y53" s="270"/>
      <c r="Z53" s="98"/>
      <c r="AA53" s="46"/>
      <c r="AB53" s="145"/>
      <c r="AC53" s="269" t="s">
        <v>229</v>
      </c>
      <c r="AD53" s="270"/>
      <c r="AE53" s="98"/>
      <c r="AF53" s="271">
        <f>ROUNDDOWN(AA51/2,0)</f>
        <v>0</v>
      </c>
      <c r="AG53" s="271"/>
      <c r="AH53" s="271"/>
      <c r="AI53" s="64" t="s">
        <v>220</v>
      </c>
      <c r="AJ53" s="284"/>
      <c r="AK53" s="285"/>
      <c r="AL53" s="285"/>
      <c r="AM53" s="286"/>
      <c r="AN53" s="247"/>
      <c r="AO53" s="248"/>
      <c r="AP53" s="248"/>
      <c r="AQ53" s="249"/>
      <c r="AR53" s="46"/>
      <c r="AT53" s="535"/>
      <c r="AU53" s="536"/>
      <c r="AV53" s="538"/>
      <c r="AW53" s="535"/>
      <c r="AX53" s="535"/>
    </row>
    <row r="54" spans="1:50" ht="15.75" customHeight="1">
      <c r="A54" s="46"/>
      <c r="B54" s="303" t="s">
        <v>230</v>
      </c>
      <c r="C54" s="297"/>
      <c r="D54" s="298"/>
      <c r="E54" s="298"/>
      <c r="F54" s="299"/>
      <c r="G54" s="253"/>
      <c r="H54" s="254"/>
      <c r="I54" s="254"/>
      <c r="J54" s="254"/>
      <c r="K54" s="254"/>
      <c r="L54" s="255"/>
      <c r="M54" s="259"/>
      <c r="N54" s="229"/>
      <c r="O54" s="229"/>
      <c r="P54" s="260"/>
      <c r="Q54" s="264"/>
      <c r="R54" s="206"/>
      <c r="S54" s="206"/>
      <c r="T54" s="265"/>
      <c r="U54" s="98"/>
      <c r="V54" s="46"/>
      <c r="W54" s="46"/>
      <c r="X54" s="46"/>
      <c r="Y54" s="64"/>
      <c r="Z54" s="98"/>
      <c r="AA54" s="46"/>
      <c r="AB54" s="46"/>
      <c r="AC54" s="46"/>
      <c r="AD54" s="64"/>
      <c r="AE54" s="114" t="s">
        <v>211</v>
      </c>
      <c r="AF54" s="115"/>
      <c r="AG54" s="115"/>
      <c r="AH54" s="115"/>
      <c r="AI54" s="116" t="str">
        <f>IF(AV55=0,"","×"&amp;AV55)</f>
        <v/>
      </c>
      <c r="AJ54" s="284"/>
      <c r="AK54" s="285"/>
      <c r="AL54" s="285"/>
      <c r="AM54" s="286"/>
      <c r="AN54" s="147"/>
      <c r="AO54" s="148"/>
      <c r="AP54" s="148"/>
      <c r="AQ54" s="149"/>
      <c r="AR54" s="46"/>
      <c r="AT54" s="535"/>
      <c r="AU54" s="536"/>
      <c r="AV54" s="538"/>
      <c r="AW54" s="535"/>
      <c r="AX54" s="535"/>
    </row>
    <row r="55" spans="1:50" ht="13.9" customHeight="1">
      <c r="A55" s="46"/>
      <c r="B55" s="303"/>
      <c r="C55" s="297"/>
      <c r="D55" s="298"/>
      <c r="E55" s="298"/>
      <c r="F55" s="299"/>
      <c r="G55" s="253"/>
      <c r="H55" s="254"/>
      <c r="I55" s="254"/>
      <c r="J55" s="254"/>
      <c r="K55" s="254"/>
      <c r="L55" s="255"/>
      <c r="M55" s="259"/>
      <c r="N55" s="229"/>
      <c r="O55" s="229"/>
      <c r="P55" s="260"/>
      <c r="Q55" s="264"/>
      <c r="R55" s="206"/>
      <c r="S55" s="206"/>
      <c r="T55" s="265"/>
      <c r="U55" s="98"/>
      <c r="V55" s="46"/>
      <c r="W55" s="46"/>
      <c r="X55" s="46"/>
      <c r="Y55" s="64"/>
      <c r="Z55" s="98"/>
      <c r="AA55" s="46"/>
      <c r="AB55" s="46"/>
      <c r="AC55" s="46"/>
      <c r="AD55" s="64"/>
      <c r="AE55" s="114"/>
      <c r="AF55" s="115"/>
      <c r="AG55" s="115"/>
      <c r="AH55" s="115"/>
      <c r="AI55" s="116" t="str">
        <f>IF(AV56=0,"","×"&amp;AV56)</f>
        <v/>
      </c>
      <c r="AJ55" s="284"/>
      <c r="AK55" s="285"/>
      <c r="AL55" s="285"/>
      <c r="AM55" s="286"/>
      <c r="AN55" s="147"/>
      <c r="AO55" s="148"/>
      <c r="AP55" s="148"/>
      <c r="AQ55" s="149"/>
      <c r="AR55" s="46"/>
      <c r="AT55" s="535"/>
      <c r="AU55" s="536"/>
      <c r="AV55" s="538"/>
      <c r="AW55" s="535"/>
      <c r="AX55" s="535"/>
    </row>
    <row r="56" spans="1:50" ht="15.75" customHeight="1">
      <c r="A56" s="46"/>
      <c r="B56" s="304"/>
      <c r="C56" s="305" t="s">
        <v>231</v>
      </c>
      <c r="D56" s="306"/>
      <c r="E56" s="307"/>
      <c r="F56" s="308"/>
      <c r="G56" s="236"/>
      <c r="H56" s="237"/>
      <c r="I56" s="237"/>
      <c r="J56" s="237"/>
      <c r="K56" s="237"/>
      <c r="L56" s="238"/>
      <c r="M56" s="98" t="s">
        <v>221</v>
      </c>
      <c r="N56" s="46" t="str">
        <f>IF(G56="","",DATEDIF(G56,$M$29,"m")+1)</f>
        <v/>
      </c>
      <c r="O56" s="46" t="s">
        <v>222</v>
      </c>
      <c r="P56" s="99" t="s">
        <v>223</v>
      </c>
      <c r="Q56" s="264"/>
      <c r="R56" s="206"/>
      <c r="S56" s="206"/>
      <c r="T56" s="265"/>
      <c r="U56" s="98"/>
      <c r="V56" s="146" t="s">
        <v>143</v>
      </c>
      <c r="W56" s="86" t="s">
        <v>232</v>
      </c>
      <c r="X56" s="58"/>
      <c r="Y56" s="64"/>
      <c r="Z56" s="98"/>
      <c r="AA56" s="46"/>
      <c r="AB56" s="46"/>
      <c r="AC56" s="46"/>
      <c r="AD56" s="64"/>
      <c r="AE56" s="98"/>
      <c r="AF56" s="121">
        <f>AV55*7500+AV56*5000</f>
        <v>0</v>
      </c>
      <c r="AG56" s="64" t="s">
        <v>275</v>
      </c>
      <c r="AH56" s="122"/>
      <c r="AI56" s="64"/>
      <c r="AJ56" s="284"/>
      <c r="AK56" s="285"/>
      <c r="AL56" s="285"/>
      <c r="AM56" s="286"/>
      <c r="AN56" s="150"/>
      <c r="AO56" s="151"/>
      <c r="AP56" s="151"/>
      <c r="AQ56" s="152"/>
      <c r="AR56" s="46"/>
      <c r="AT56" s="535"/>
      <c r="AU56" s="536"/>
      <c r="AV56" s="538"/>
      <c r="AW56" s="535"/>
      <c r="AX56" s="535"/>
    </row>
    <row r="57" spans="1:50" ht="15.75" customHeight="1">
      <c r="A57" s="46"/>
      <c r="B57" s="146" t="s">
        <v>143</v>
      </c>
      <c r="C57" s="156"/>
      <c r="D57" s="157"/>
      <c r="E57" s="157"/>
      <c r="F57" s="158"/>
      <c r="G57" s="102"/>
      <c r="H57" s="103"/>
      <c r="I57" s="103"/>
      <c r="J57" s="103"/>
      <c r="K57" s="103"/>
      <c r="L57" s="104"/>
      <c r="M57" s="105" t="str">
        <f>IF(G56="","",IF($S$21="✔","（翌月払いのため",""))</f>
        <v/>
      </c>
      <c r="N57" s="106" t="str">
        <f>IF(G56="","",IF($S$21="✔",N56-1,""))</f>
        <v/>
      </c>
      <c r="O57" s="105" t="str">
        <f>IF(G56="","",IF($S$21="✔","ヶ月）",""))</f>
        <v/>
      </c>
      <c r="P57" s="107"/>
      <c r="Q57" s="266"/>
      <c r="R57" s="267"/>
      <c r="S57" s="267"/>
      <c r="T57" s="268"/>
      <c r="U57" s="78"/>
      <c r="V57" s="69"/>
      <c r="W57" s="69"/>
      <c r="X57" s="69"/>
      <c r="Y57" s="70"/>
      <c r="Z57" s="78"/>
      <c r="AA57" s="69"/>
      <c r="AB57" s="69"/>
      <c r="AC57" s="69"/>
      <c r="AD57" s="70"/>
      <c r="AE57" s="78"/>
      <c r="AF57" s="69"/>
      <c r="AG57" s="69"/>
      <c r="AH57" s="69"/>
      <c r="AI57" s="70"/>
      <c r="AJ57" s="234"/>
      <c r="AK57" s="235"/>
      <c r="AL57" s="235"/>
      <c r="AM57" s="231"/>
      <c r="AN57" s="153"/>
      <c r="AO57" s="154"/>
      <c r="AP57" s="154"/>
      <c r="AQ57" s="155"/>
      <c r="AR57" s="46"/>
      <c r="AT57" s="535"/>
      <c r="AU57" s="535"/>
      <c r="AV57" s="535"/>
      <c r="AW57" s="535"/>
      <c r="AX57" s="535"/>
    </row>
    <row r="58" spans="1:50" ht="14.25" customHeight="1">
      <c r="A58" s="46"/>
      <c r="B58" s="239" t="s">
        <v>22</v>
      </c>
      <c r="C58" s="240"/>
      <c r="D58" s="240"/>
      <c r="E58" s="240"/>
      <c r="F58" s="230"/>
      <c r="G58" s="223"/>
      <c r="H58" s="224"/>
      <c r="I58" s="224"/>
      <c r="J58" s="224"/>
      <c r="K58" s="224"/>
      <c r="L58" s="225"/>
      <c r="M58" s="223"/>
      <c r="N58" s="224"/>
      <c r="O58" s="224"/>
      <c r="P58" s="225"/>
      <c r="Q58" s="223"/>
      <c r="R58" s="224"/>
      <c r="S58" s="224"/>
      <c r="T58" s="225"/>
      <c r="U58" s="243">
        <f>SUM(V35+V43+V51)</f>
        <v>0</v>
      </c>
      <c r="V58" s="244"/>
      <c r="W58" s="244"/>
      <c r="X58" s="244"/>
      <c r="Y58" s="230" t="s">
        <v>9</v>
      </c>
      <c r="Z58" s="232">
        <f>SUM(AA35+AA43+AA51)</f>
        <v>0</v>
      </c>
      <c r="AA58" s="233"/>
      <c r="AB58" s="233"/>
      <c r="AC58" s="233"/>
      <c r="AD58" s="230" t="s">
        <v>9</v>
      </c>
      <c r="AE58" s="223"/>
      <c r="AF58" s="224"/>
      <c r="AG58" s="224"/>
      <c r="AH58" s="224"/>
      <c r="AI58" s="225"/>
      <c r="AJ58" s="232">
        <f>SUM(AJ34:AL57)</f>
        <v>0</v>
      </c>
      <c r="AK58" s="233"/>
      <c r="AL58" s="233"/>
      <c r="AM58" s="230" t="s">
        <v>9</v>
      </c>
      <c r="AN58" s="223"/>
      <c r="AO58" s="224"/>
      <c r="AP58" s="224"/>
      <c r="AQ58" s="225"/>
      <c r="AR58" s="46"/>
    </row>
    <row r="59" spans="1:50" ht="14.25" customHeight="1">
      <c r="A59" s="46"/>
      <c r="B59" s="241"/>
      <c r="C59" s="242"/>
      <c r="D59" s="242"/>
      <c r="E59" s="242"/>
      <c r="F59" s="231"/>
      <c r="G59" s="226"/>
      <c r="H59" s="227"/>
      <c r="I59" s="227"/>
      <c r="J59" s="227"/>
      <c r="K59" s="227"/>
      <c r="L59" s="228"/>
      <c r="M59" s="226"/>
      <c r="N59" s="227"/>
      <c r="O59" s="227"/>
      <c r="P59" s="228"/>
      <c r="Q59" s="226"/>
      <c r="R59" s="227"/>
      <c r="S59" s="227"/>
      <c r="T59" s="228"/>
      <c r="U59" s="245"/>
      <c r="V59" s="246"/>
      <c r="W59" s="246"/>
      <c r="X59" s="246"/>
      <c r="Y59" s="231"/>
      <c r="Z59" s="234"/>
      <c r="AA59" s="235"/>
      <c r="AB59" s="235"/>
      <c r="AC59" s="235"/>
      <c r="AD59" s="231"/>
      <c r="AE59" s="226"/>
      <c r="AF59" s="227"/>
      <c r="AG59" s="227"/>
      <c r="AH59" s="227"/>
      <c r="AI59" s="228"/>
      <c r="AJ59" s="234"/>
      <c r="AK59" s="235"/>
      <c r="AL59" s="235"/>
      <c r="AM59" s="231"/>
      <c r="AN59" s="226"/>
      <c r="AO59" s="227"/>
      <c r="AP59" s="227"/>
      <c r="AQ59" s="228"/>
      <c r="AR59" s="46"/>
    </row>
    <row r="60" spans="1:50" ht="21" customHeight="1">
      <c r="A60" s="46"/>
      <c r="B60" s="135" t="s">
        <v>233</v>
      </c>
      <c r="C60" s="88"/>
      <c r="D60" s="88"/>
      <c r="E60" s="88"/>
      <c r="F60" s="88"/>
      <c r="G60" s="88"/>
      <c r="H60" s="88"/>
      <c r="I60" s="88"/>
      <c r="J60" s="88"/>
      <c r="K60" s="88"/>
      <c r="L60" s="136"/>
      <c r="M60" s="46"/>
      <c r="N60" s="46"/>
      <c r="O60" s="46"/>
      <c r="P60" s="46"/>
      <c r="Q60" s="137"/>
      <c r="R60" s="136"/>
      <c r="S60" s="88"/>
      <c r="T60" s="88"/>
      <c r="U60" s="88"/>
      <c r="V60" s="88"/>
      <c r="W60" s="88"/>
      <c r="X60" s="88"/>
      <c r="Y60" s="88"/>
      <c r="Z60" s="88"/>
      <c r="AA60" s="88"/>
      <c r="AB60" s="88"/>
      <c r="AC60" s="88"/>
      <c r="AD60" s="88"/>
      <c r="AE60" s="88"/>
      <c r="AF60" s="88"/>
      <c r="AG60" s="88"/>
      <c r="AH60" s="88"/>
      <c r="AI60" s="88"/>
      <c r="AJ60" s="46"/>
      <c r="AK60" s="46"/>
      <c r="AL60" s="46"/>
      <c r="AM60" s="46"/>
      <c r="AN60" s="88"/>
      <c r="AO60" s="88"/>
      <c r="AP60" s="88"/>
      <c r="AQ60" s="88"/>
      <c r="AR60" s="46"/>
    </row>
    <row r="61" spans="1:50" ht="13.5" customHeight="1">
      <c r="A61" s="46"/>
      <c r="B61" s="229" t="s">
        <v>234</v>
      </c>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46"/>
    </row>
    <row r="62" spans="1:50" ht="15" customHeight="1">
      <c r="A62" s="46"/>
      <c r="B62" s="229"/>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46"/>
    </row>
    <row r="63" spans="1:50" ht="15" customHeight="1">
      <c r="A63" s="46"/>
      <c r="B63" s="229"/>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46"/>
    </row>
    <row r="64" spans="1:50" ht="15" customHeight="1">
      <c r="A64" s="46"/>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46"/>
    </row>
    <row r="65" s="48" customFormat="1"/>
    <row r="66" s="48" customFormat="1"/>
    <row r="67" s="48" customFormat="1"/>
  </sheetData>
  <mergeCells count="142">
    <mergeCell ref="M3:AH3"/>
    <mergeCell ref="AI3:AQ3"/>
    <mergeCell ref="B5:B9"/>
    <mergeCell ref="D5:L9"/>
    <mergeCell ref="C5:C8"/>
    <mergeCell ref="M4:M8"/>
    <mergeCell ref="N7:AQ8"/>
    <mergeCell ref="B11:B13"/>
    <mergeCell ref="C11:C13"/>
    <mergeCell ref="D11:L13"/>
    <mergeCell ref="AC11:AC13"/>
    <mergeCell ref="AD11:AL13"/>
    <mergeCell ref="AM11:AM13"/>
    <mergeCell ref="P12:Q12"/>
    <mergeCell ref="M20:T20"/>
    <mergeCell ref="I21:L21"/>
    <mergeCell ref="M21:Q21"/>
    <mergeCell ref="S21:T21"/>
    <mergeCell ref="U21:W22"/>
    <mergeCell ref="X21:AQ22"/>
    <mergeCell ref="M22:T22"/>
    <mergeCell ref="P13:Q13"/>
    <mergeCell ref="B18:H18"/>
    <mergeCell ref="I18:T18"/>
    <mergeCell ref="U18:AQ18"/>
    <mergeCell ref="B19:H22"/>
    <mergeCell ref="I19:L19"/>
    <mergeCell ref="M19:T19"/>
    <mergeCell ref="U19:W20"/>
    <mergeCell ref="X19:AQ20"/>
    <mergeCell ref="I20:L20"/>
    <mergeCell ref="U30:AD30"/>
    <mergeCell ref="AE30:AI33"/>
    <mergeCell ref="AN30:AQ31"/>
    <mergeCell ref="Q32:T33"/>
    <mergeCell ref="U32:Y33"/>
    <mergeCell ref="Z32:AD33"/>
    <mergeCell ref="AJ32:AM33"/>
    <mergeCell ref="AN32:AQ33"/>
    <mergeCell ref="F29:K29"/>
    <mergeCell ref="M29:Q29"/>
    <mergeCell ref="C30:F33"/>
    <mergeCell ref="G30:L33"/>
    <mergeCell ref="M30:P33"/>
    <mergeCell ref="Q30:T31"/>
    <mergeCell ref="AU32:AZ33"/>
    <mergeCell ref="B34:B37"/>
    <mergeCell ref="C34:F39"/>
    <mergeCell ref="G34:L34"/>
    <mergeCell ref="Q34:T36"/>
    <mergeCell ref="U34:Y34"/>
    <mergeCell ref="AJ34:AL41"/>
    <mergeCell ref="AM34:AM41"/>
    <mergeCell ref="AN34:AQ35"/>
    <mergeCell ref="G35:L35"/>
    <mergeCell ref="B30:B33"/>
    <mergeCell ref="AN36:AQ37"/>
    <mergeCell ref="G37:L39"/>
    <mergeCell ref="M37:P39"/>
    <mergeCell ref="Q37:T41"/>
    <mergeCell ref="X37:Y37"/>
    <mergeCell ref="AC37:AD37"/>
    <mergeCell ref="AF37:AH37"/>
    <mergeCell ref="V35:X35"/>
    <mergeCell ref="AA35:AC35"/>
    <mergeCell ref="AF35:AH35"/>
    <mergeCell ref="V36:W36"/>
    <mergeCell ref="X36:Y36"/>
    <mergeCell ref="AA36:AB36"/>
    <mergeCell ref="AC36:AD36"/>
    <mergeCell ref="B38:B40"/>
    <mergeCell ref="C40:D40"/>
    <mergeCell ref="E40:F40"/>
    <mergeCell ref="G40:L40"/>
    <mergeCell ref="W40:Y40"/>
    <mergeCell ref="B42:B45"/>
    <mergeCell ref="C42:F47"/>
    <mergeCell ref="G42:L42"/>
    <mergeCell ref="Q42:T44"/>
    <mergeCell ref="U42:Y42"/>
    <mergeCell ref="AC44:AD44"/>
    <mergeCell ref="B46:B48"/>
    <mergeCell ref="C48:D48"/>
    <mergeCell ref="E48:F48"/>
    <mergeCell ref="AN44:AQ45"/>
    <mergeCell ref="G45:L47"/>
    <mergeCell ref="M45:P47"/>
    <mergeCell ref="Q45:T49"/>
    <mergeCell ref="X45:Y45"/>
    <mergeCell ref="AC45:AD45"/>
    <mergeCell ref="AF45:AH45"/>
    <mergeCell ref="AJ42:AL49"/>
    <mergeCell ref="AM42:AM49"/>
    <mergeCell ref="AN42:AQ43"/>
    <mergeCell ref="G43:L43"/>
    <mergeCell ref="V43:X43"/>
    <mergeCell ref="AA43:AC43"/>
    <mergeCell ref="AF43:AH43"/>
    <mergeCell ref="V44:W44"/>
    <mergeCell ref="X44:Y44"/>
    <mergeCell ref="AA44:AB44"/>
    <mergeCell ref="G48:L48"/>
    <mergeCell ref="B50:B53"/>
    <mergeCell ref="C50:F55"/>
    <mergeCell ref="G50:L50"/>
    <mergeCell ref="B54:B56"/>
    <mergeCell ref="C56:D56"/>
    <mergeCell ref="E56:F56"/>
    <mergeCell ref="X52:Y52"/>
    <mergeCell ref="AA52:AB52"/>
    <mergeCell ref="AC52:AD52"/>
    <mergeCell ref="AN52:AQ53"/>
    <mergeCell ref="G53:L55"/>
    <mergeCell ref="M53:P55"/>
    <mergeCell ref="Q53:T57"/>
    <mergeCell ref="X53:Y53"/>
    <mergeCell ref="AC53:AD53"/>
    <mergeCell ref="AF53:AH53"/>
    <mergeCell ref="Q50:T52"/>
    <mergeCell ref="U50:Y50"/>
    <mergeCell ref="AJ50:AL57"/>
    <mergeCell ref="AM50:AM57"/>
    <mergeCell ref="AN50:AQ51"/>
    <mergeCell ref="G51:L51"/>
    <mergeCell ref="V51:X51"/>
    <mergeCell ref="AA51:AC51"/>
    <mergeCell ref="AF51:AH51"/>
    <mergeCell ref="V52:W52"/>
    <mergeCell ref="AN58:AQ59"/>
    <mergeCell ref="B61:AQ64"/>
    <mergeCell ref="Y58:Y59"/>
    <mergeCell ref="Z58:AC59"/>
    <mergeCell ref="AD58:AD59"/>
    <mergeCell ref="AE58:AI59"/>
    <mergeCell ref="AJ58:AL59"/>
    <mergeCell ref="AM58:AM59"/>
    <mergeCell ref="G56:L56"/>
    <mergeCell ref="B58:F59"/>
    <mergeCell ref="G58:L59"/>
    <mergeCell ref="M58:P59"/>
    <mergeCell ref="Q58:T59"/>
    <mergeCell ref="U58:X59"/>
  </mergeCells>
  <phoneticPr fontId="1"/>
  <dataValidations count="2">
    <dataValidation type="list" allowBlank="1" showInputMessage="1" showErrorMessage="1" sqref="B41 B49 S21:T21 V56 V48 V40 O5:O6 B57" xr:uid="{BB7B90B4-55D1-40C4-AE32-DF5CFA0C0471}">
      <formula1>"✔,　"</formula1>
    </dataValidation>
    <dataValidation type="list" allowBlank="1" showInputMessage="1" showErrorMessage="1" errorTitle="入力確認" error="リストから選択してください。" sqref="C5:C6 C11:C13" xr:uid="{61741774-F8CC-4942-88FE-978AA9F68DCF}">
      <formula1>"✔,　"</formula1>
    </dataValidation>
  </dataValidations>
  <printOptions horizontalCentered="1"/>
  <pageMargins left="0.23622047244094491" right="0.23622047244094491" top="0.65" bottom="0.21" header="0.17" footer="0.17"/>
  <pageSetup paperSize="9" scale="69" fitToHeight="0" orientation="landscape" r:id="rId1"/>
  <rowBreaks count="1" manualBreakCount="1">
    <brk id="28" max="4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6D14-44DF-496B-8ECA-7B758211580A}">
  <sheetPr>
    <tabColor theme="0" tint="-0.14999847407452621"/>
    <pageSetUpPr fitToPage="1"/>
  </sheetPr>
  <dimension ref="A1:AW62"/>
  <sheetViews>
    <sheetView view="pageBreakPreview" zoomScale="88" zoomScaleNormal="90" zoomScaleSheetLayoutView="80" workbookViewId="0">
      <selection activeCell="C32" sqref="C32:F37"/>
    </sheetView>
  </sheetViews>
  <sheetFormatPr defaultColWidth="8.125" defaultRowHeight="13.5"/>
  <cols>
    <col min="1" max="1" width="3.375" style="48" customWidth="1"/>
    <col min="2" max="2" width="4.875" style="48" customWidth="1"/>
    <col min="3" max="6" width="3.375" style="48" customWidth="1"/>
    <col min="7" max="8" width="3" style="48" customWidth="1"/>
    <col min="9" max="9" width="1.875" style="48" customWidth="1"/>
    <col min="10" max="11" width="3" style="48" customWidth="1"/>
    <col min="12" max="12" width="8.125" style="48" customWidth="1"/>
    <col min="13" max="13" width="2.625" style="48" customWidth="1"/>
    <col min="14" max="15" width="4.625" style="48" customWidth="1"/>
    <col min="16" max="16" width="2.5" style="48" customWidth="1"/>
    <col min="17" max="17" width="3.375" style="48" customWidth="1"/>
    <col min="18" max="18" width="10.5" style="48" customWidth="1"/>
    <col min="19" max="19" width="3.375" style="48" customWidth="1"/>
    <col min="20" max="20" width="5.875" style="48" customWidth="1"/>
    <col min="21" max="21" width="1.25" style="48" customWidth="1"/>
    <col min="22" max="22" width="3.375" style="48" customWidth="1"/>
    <col min="23" max="23" width="4.25" style="48" customWidth="1"/>
    <col min="24" max="24" width="3.375" style="48" customWidth="1"/>
    <col min="25" max="25" width="6.75" style="48" customWidth="1"/>
    <col min="26" max="26" width="1.25" style="48" customWidth="1"/>
    <col min="27" max="27" width="3.375" style="48" customWidth="1"/>
    <col min="28" max="28" width="4.25" style="48" customWidth="1"/>
    <col min="29" max="29" width="3.375" style="48" customWidth="1"/>
    <col min="30" max="30" width="7.375" style="48" customWidth="1"/>
    <col min="31" max="31" width="3.375" style="48" customWidth="1"/>
    <col min="32" max="32" width="9.5" style="48" customWidth="1"/>
    <col min="33" max="33" width="3.375" style="48" customWidth="1"/>
    <col min="34" max="34" width="8.375" style="48" customWidth="1"/>
    <col min="35" max="35" width="10" style="48" customWidth="1"/>
    <col min="36" max="37" width="3.375" style="48" customWidth="1"/>
    <col min="38" max="38" width="5.625" style="48" customWidth="1"/>
    <col min="39" max="42" width="3.375" style="48" customWidth="1"/>
    <col min="43" max="43" width="5.875" style="48" customWidth="1"/>
    <col min="44" max="44" width="2.125" style="48" customWidth="1"/>
    <col min="45" max="45" width="9.875" style="48" hidden="1" customWidth="1"/>
    <col min="46" max="46" width="8.875" style="48" customWidth="1"/>
    <col min="47" max="48" width="8.375" style="48" customWidth="1"/>
    <col min="49" max="16384" width="8.125" style="48"/>
  </cols>
  <sheetData>
    <row r="1" spans="1:46" ht="9" customHeight="1">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7">
        <f>EDATE(M27,1)</f>
        <v>46142</v>
      </c>
    </row>
    <row r="2" spans="1:46" ht="16.5">
      <c r="A2" s="46"/>
      <c r="B2" s="49" t="s">
        <v>157</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row>
    <row r="3" spans="1:46" ht="21" customHeight="1">
      <c r="A3" s="46"/>
      <c r="B3" s="46"/>
      <c r="C3" s="46"/>
      <c r="D3" s="46"/>
      <c r="E3" s="46"/>
      <c r="F3" s="46"/>
      <c r="G3" s="46"/>
      <c r="H3" s="46"/>
      <c r="I3" s="46"/>
      <c r="J3" s="46"/>
      <c r="K3" s="46"/>
      <c r="L3" s="46"/>
      <c r="M3" s="369"/>
      <c r="N3" s="369"/>
      <c r="O3" s="369"/>
      <c r="P3" s="369"/>
      <c r="Q3" s="369"/>
      <c r="R3" s="369"/>
      <c r="S3" s="369"/>
      <c r="T3" s="369"/>
      <c r="U3" s="369"/>
      <c r="V3" s="369"/>
      <c r="W3" s="369"/>
      <c r="X3" s="369"/>
      <c r="Y3" s="369"/>
      <c r="Z3" s="369"/>
      <c r="AA3" s="369"/>
      <c r="AB3" s="369"/>
      <c r="AC3" s="369"/>
      <c r="AD3" s="369"/>
      <c r="AE3" s="369"/>
      <c r="AF3" s="369"/>
      <c r="AG3" s="369"/>
      <c r="AH3" s="369"/>
      <c r="AI3" s="393"/>
      <c r="AJ3" s="393"/>
      <c r="AK3" s="393"/>
      <c r="AL3" s="393"/>
      <c r="AM3" s="393"/>
      <c r="AN3" s="393"/>
      <c r="AO3" s="393"/>
      <c r="AP3" s="393"/>
      <c r="AQ3" s="393"/>
      <c r="AR3" s="46"/>
    </row>
    <row r="4" spans="1:46" ht="7.5" customHeight="1">
      <c r="A4" s="46"/>
      <c r="B4" s="50"/>
      <c r="C4" s="51"/>
      <c r="D4" s="51"/>
      <c r="E4" s="51"/>
      <c r="F4" s="51"/>
      <c r="G4" s="51"/>
      <c r="H4" s="51"/>
      <c r="I4" s="51"/>
      <c r="J4" s="51"/>
      <c r="K4" s="51"/>
      <c r="L4" s="51"/>
      <c r="M4" s="52"/>
      <c r="N4" s="53"/>
      <c r="O4" s="52"/>
      <c r="P4" s="52"/>
      <c r="Q4" s="52"/>
      <c r="R4" s="52"/>
      <c r="S4" s="52"/>
      <c r="T4" s="52"/>
      <c r="U4" s="52"/>
      <c r="V4" s="52"/>
      <c r="W4" s="52"/>
      <c r="X4" s="52"/>
      <c r="Y4" s="52"/>
      <c r="Z4" s="52"/>
      <c r="AA4" s="52"/>
      <c r="AB4" s="52"/>
      <c r="AC4" s="52"/>
      <c r="AD4" s="52"/>
      <c r="AE4" s="52"/>
      <c r="AF4" s="52"/>
      <c r="AG4" s="52"/>
      <c r="AH4" s="52"/>
      <c r="AI4" s="54"/>
      <c r="AJ4" s="54"/>
      <c r="AK4" s="54"/>
      <c r="AL4" s="54"/>
      <c r="AM4" s="54"/>
      <c r="AN4" s="54"/>
      <c r="AO4" s="54"/>
      <c r="AP4" s="54"/>
      <c r="AQ4" s="55"/>
      <c r="AR4" s="46"/>
    </row>
    <row r="5" spans="1:46" ht="22.5" customHeight="1">
      <c r="A5" s="46"/>
      <c r="B5" s="491">
        <v>1</v>
      </c>
      <c r="C5" s="492" t="s">
        <v>235</v>
      </c>
      <c r="D5" s="494" t="s">
        <v>158</v>
      </c>
      <c r="E5" s="397"/>
      <c r="F5" s="397"/>
      <c r="G5" s="397"/>
      <c r="H5" s="397"/>
      <c r="I5" s="397"/>
      <c r="J5" s="397"/>
      <c r="K5" s="397"/>
      <c r="L5" s="397"/>
      <c r="M5" s="56"/>
      <c r="N5" s="57"/>
      <c r="O5" s="159" t="s">
        <v>235</v>
      </c>
      <c r="P5" s="58" t="s">
        <v>159</v>
      </c>
      <c r="Q5" s="56"/>
      <c r="R5" s="56"/>
      <c r="S5" s="56"/>
      <c r="T5" s="56"/>
      <c r="U5" s="56"/>
      <c r="V5" s="56"/>
      <c r="W5" s="56"/>
      <c r="X5" s="56"/>
      <c r="Y5" s="56"/>
      <c r="Z5" s="56"/>
      <c r="AA5" s="56"/>
      <c r="AB5" s="56"/>
      <c r="AC5" s="56"/>
      <c r="AD5" s="56"/>
      <c r="AE5" s="56"/>
      <c r="AF5" s="56"/>
      <c r="AG5" s="56"/>
      <c r="AH5" s="56"/>
      <c r="AI5" s="59"/>
      <c r="AJ5" s="59"/>
      <c r="AK5" s="59"/>
      <c r="AL5" s="59"/>
      <c r="AM5" s="59"/>
      <c r="AN5" s="59"/>
      <c r="AO5" s="59"/>
      <c r="AP5" s="59"/>
      <c r="AQ5" s="60"/>
      <c r="AR5" s="46"/>
    </row>
    <row r="6" spans="1:46" ht="22.5" customHeight="1">
      <c r="A6" s="46"/>
      <c r="B6" s="491"/>
      <c r="C6" s="493"/>
      <c r="D6" s="494"/>
      <c r="E6" s="397"/>
      <c r="F6" s="397"/>
      <c r="G6" s="397"/>
      <c r="H6" s="397"/>
      <c r="I6" s="397"/>
      <c r="J6" s="397"/>
      <c r="K6" s="397"/>
      <c r="L6" s="397"/>
      <c r="M6" s="49"/>
      <c r="N6" s="61"/>
      <c r="O6" s="62" t="s">
        <v>143</v>
      </c>
      <c r="P6" s="58" t="s">
        <v>160</v>
      </c>
      <c r="Q6" s="58"/>
      <c r="R6" s="63"/>
      <c r="S6" s="58" t="s">
        <v>161</v>
      </c>
      <c r="T6" s="58"/>
      <c r="U6" s="58"/>
      <c r="V6" s="58"/>
      <c r="W6" s="58"/>
      <c r="X6" s="46"/>
      <c r="Y6" s="46"/>
      <c r="Z6" s="49"/>
      <c r="AA6" s="49"/>
      <c r="AB6" s="49"/>
      <c r="AC6" s="49"/>
      <c r="AD6" s="49"/>
      <c r="AE6" s="49"/>
      <c r="AF6" s="49"/>
      <c r="AG6" s="49"/>
      <c r="AH6" s="49"/>
      <c r="AI6" s="49"/>
      <c r="AJ6" s="49"/>
      <c r="AK6" s="46"/>
      <c r="AL6" s="46"/>
      <c r="AM6" s="46"/>
      <c r="AN6" s="46"/>
      <c r="AO6" s="46"/>
      <c r="AP6" s="46"/>
      <c r="AQ6" s="64"/>
      <c r="AR6" s="46"/>
      <c r="AS6" s="46"/>
      <c r="AT6" s="46"/>
    </row>
    <row r="7" spans="1:46" ht="7.5" customHeight="1">
      <c r="A7" s="46"/>
      <c r="B7" s="65"/>
      <c r="C7" s="66"/>
      <c r="D7" s="67"/>
      <c r="E7" s="67"/>
      <c r="F7" s="67"/>
      <c r="G7" s="67"/>
      <c r="H7" s="67"/>
      <c r="I7" s="67"/>
      <c r="J7" s="67"/>
      <c r="K7" s="67"/>
      <c r="L7" s="67"/>
      <c r="M7" s="66"/>
      <c r="N7" s="65"/>
      <c r="O7" s="68"/>
      <c r="P7" s="68"/>
      <c r="Q7" s="68"/>
      <c r="R7" s="68"/>
      <c r="S7" s="68"/>
      <c r="T7" s="68"/>
      <c r="U7" s="68"/>
      <c r="V7" s="68"/>
      <c r="W7" s="68"/>
      <c r="X7" s="69"/>
      <c r="Y7" s="69"/>
      <c r="Z7" s="66"/>
      <c r="AA7" s="66"/>
      <c r="AB7" s="66"/>
      <c r="AC7" s="66"/>
      <c r="AD7" s="66"/>
      <c r="AE7" s="66"/>
      <c r="AF7" s="66"/>
      <c r="AG7" s="66"/>
      <c r="AH7" s="66"/>
      <c r="AI7" s="66"/>
      <c r="AJ7" s="66"/>
      <c r="AK7" s="69"/>
      <c r="AL7" s="69"/>
      <c r="AM7" s="69"/>
      <c r="AN7" s="69"/>
      <c r="AO7" s="69"/>
      <c r="AP7" s="69"/>
      <c r="AQ7" s="70"/>
      <c r="AR7" s="46"/>
      <c r="AS7" s="46"/>
      <c r="AT7" s="46"/>
    </row>
    <row r="8" spans="1:46" ht="7.5" customHeight="1">
      <c r="A8" s="46"/>
      <c r="B8" s="61"/>
      <c r="C8" s="49"/>
      <c r="D8" s="49"/>
      <c r="E8" s="49"/>
      <c r="F8" s="49"/>
      <c r="G8" s="49"/>
      <c r="H8" s="49"/>
      <c r="I8" s="49"/>
      <c r="J8" s="49"/>
      <c r="K8" s="49"/>
      <c r="L8" s="49"/>
      <c r="M8" s="49"/>
      <c r="N8" s="61"/>
      <c r="O8" s="58"/>
      <c r="P8" s="58"/>
      <c r="Q8" s="58"/>
      <c r="R8" s="58"/>
      <c r="S8" s="58"/>
      <c r="T8" s="58"/>
      <c r="U8" s="58"/>
      <c r="V8" s="58"/>
      <c r="W8" s="58"/>
      <c r="X8" s="58"/>
      <c r="Y8" s="58"/>
      <c r="Z8" s="58"/>
      <c r="AA8" s="58"/>
      <c r="AB8" s="58"/>
      <c r="AC8" s="58"/>
      <c r="AD8" s="58"/>
      <c r="AE8" s="58"/>
      <c r="AF8" s="58"/>
      <c r="AG8" s="58"/>
      <c r="AH8" s="58"/>
      <c r="AI8" s="58"/>
      <c r="AJ8" s="58"/>
      <c r="AK8" s="74"/>
      <c r="AL8" s="74"/>
      <c r="AM8" s="58"/>
      <c r="AN8" s="74"/>
      <c r="AO8" s="74"/>
      <c r="AP8" s="74"/>
      <c r="AQ8" s="60"/>
      <c r="AR8" s="59"/>
      <c r="AS8" s="59"/>
      <c r="AT8" s="46"/>
    </row>
    <row r="9" spans="1:46" ht="10.5" customHeight="1">
      <c r="A9" s="46"/>
      <c r="B9" s="491">
        <v>2</v>
      </c>
      <c r="C9" s="400" t="s">
        <v>143</v>
      </c>
      <c r="D9" s="397" t="s">
        <v>24</v>
      </c>
      <c r="E9" s="397"/>
      <c r="F9" s="397"/>
      <c r="G9" s="397"/>
      <c r="H9" s="397"/>
      <c r="I9" s="397"/>
      <c r="J9" s="397"/>
      <c r="K9" s="397"/>
      <c r="L9" s="397"/>
      <c r="M9" s="49"/>
      <c r="N9" s="61"/>
      <c r="O9" s="71"/>
      <c r="P9" s="71"/>
      <c r="Q9" s="71"/>
      <c r="R9" s="71"/>
      <c r="S9" s="71"/>
      <c r="T9" s="71"/>
      <c r="U9" s="71"/>
      <c r="V9" s="71"/>
      <c r="W9" s="71"/>
      <c r="X9" s="46"/>
      <c r="Y9" s="46"/>
      <c r="Z9" s="49"/>
      <c r="AA9" s="49"/>
      <c r="AB9" s="72"/>
      <c r="AC9" s="409" t="s">
        <v>162</v>
      </c>
      <c r="AD9" s="410" t="s">
        <v>167</v>
      </c>
      <c r="AE9" s="410"/>
      <c r="AF9" s="410"/>
      <c r="AG9" s="410"/>
      <c r="AH9" s="410"/>
      <c r="AI9" s="410"/>
      <c r="AJ9" s="410"/>
      <c r="AK9" s="410"/>
      <c r="AL9" s="410"/>
      <c r="AM9" s="411" t="s">
        <v>163</v>
      </c>
      <c r="AN9" s="46"/>
      <c r="AO9" s="46"/>
      <c r="AP9" s="46"/>
      <c r="AQ9" s="64"/>
      <c r="AR9" s="46"/>
      <c r="AS9" s="46"/>
      <c r="AT9" s="46"/>
    </row>
    <row r="10" spans="1:46" ht="19.5" customHeight="1">
      <c r="A10" s="46"/>
      <c r="B10" s="491"/>
      <c r="C10" s="401"/>
      <c r="D10" s="397"/>
      <c r="E10" s="397"/>
      <c r="F10" s="397"/>
      <c r="G10" s="397"/>
      <c r="H10" s="397"/>
      <c r="I10" s="397"/>
      <c r="J10" s="397"/>
      <c r="K10" s="397"/>
      <c r="L10" s="397"/>
      <c r="M10" s="49"/>
      <c r="N10" s="61"/>
      <c r="O10" s="73" t="s">
        <v>164</v>
      </c>
      <c r="P10" s="412"/>
      <c r="Q10" s="412"/>
      <c r="R10" s="58" t="s">
        <v>168</v>
      </c>
      <c r="S10" s="71"/>
      <c r="T10" s="71"/>
      <c r="U10" s="71"/>
      <c r="V10" s="71"/>
      <c r="W10" s="71"/>
      <c r="X10" s="46"/>
      <c r="Y10" s="46"/>
      <c r="Z10" s="49"/>
      <c r="AA10" s="49"/>
      <c r="AB10" s="72"/>
      <c r="AC10" s="409"/>
      <c r="AD10" s="410"/>
      <c r="AE10" s="410"/>
      <c r="AF10" s="410"/>
      <c r="AG10" s="410"/>
      <c r="AH10" s="410"/>
      <c r="AI10" s="410"/>
      <c r="AJ10" s="410"/>
      <c r="AK10" s="410"/>
      <c r="AL10" s="410"/>
      <c r="AM10" s="411"/>
      <c r="AN10" s="58" t="s">
        <v>165</v>
      </c>
      <c r="AO10" s="46"/>
      <c r="AP10" s="46"/>
      <c r="AQ10" s="64"/>
      <c r="AR10" s="46"/>
      <c r="AS10" s="46"/>
      <c r="AT10" s="46"/>
    </row>
    <row r="11" spans="1:46" ht="16.899999999999999" customHeight="1">
      <c r="A11" s="46"/>
      <c r="B11" s="491"/>
      <c r="C11" s="408"/>
      <c r="D11" s="397"/>
      <c r="E11" s="397"/>
      <c r="F11" s="397"/>
      <c r="G11" s="397"/>
      <c r="H11" s="397"/>
      <c r="I11" s="397"/>
      <c r="J11" s="397"/>
      <c r="K11" s="397"/>
      <c r="L11" s="397"/>
      <c r="M11" s="49"/>
      <c r="N11" s="61"/>
      <c r="O11" s="58"/>
      <c r="P11" s="369"/>
      <c r="Q11" s="369"/>
      <c r="R11" s="58"/>
      <c r="S11" s="58"/>
      <c r="T11" s="58"/>
      <c r="U11" s="58"/>
      <c r="V11" s="58"/>
      <c r="W11" s="58"/>
      <c r="X11" s="58"/>
      <c r="Y11" s="58"/>
      <c r="Z11" s="58"/>
      <c r="AA11" s="58"/>
      <c r="AB11" s="72"/>
      <c r="AC11" s="409"/>
      <c r="AD11" s="410"/>
      <c r="AE11" s="410"/>
      <c r="AF11" s="410"/>
      <c r="AG11" s="410"/>
      <c r="AH11" s="410"/>
      <c r="AI11" s="410"/>
      <c r="AJ11" s="410"/>
      <c r="AK11" s="410"/>
      <c r="AL11" s="410"/>
      <c r="AM11" s="411"/>
      <c r="AN11" s="74"/>
      <c r="AO11" s="74"/>
      <c r="AP11" s="74"/>
      <c r="AQ11" s="60"/>
      <c r="AR11" s="59"/>
      <c r="AS11" s="59"/>
      <c r="AT11" s="46"/>
    </row>
    <row r="12" spans="1:46" ht="7.5" customHeight="1">
      <c r="A12" s="46"/>
      <c r="B12" s="78"/>
      <c r="C12" s="69"/>
      <c r="D12" s="69"/>
      <c r="E12" s="69"/>
      <c r="F12" s="69"/>
      <c r="G12" s="69"/>
      <c r="H12" s="69"/>
      <c r="I12" s="69"/>
      <c r="J12" s="69"/>
      <c r="K12" s="69"/>
      <c r="L12" s="69"/>
      <c r="M12" s="67"/>
      <c r="N12" s="79"/>
      <c r="O12" s="67"/>
      <c r="P12" s="67"/>
      <c r="Q12" s="67"/>
      <c r="R12" s="67"/>
      <c r="S12" s="67"/>
      <c r="T12" s="67"/>
      <c r="U12" s="67"/>
      <c r="V12" s="67"/>
      <c r="W12" s="67"/>
      <c r="X12" s="67"/>
      <c r="Y12" s="67"/>
      <c r="Z12" s="67"/>
      <c r="AA12" s="67"/>
      <c r="AB12" s="67"/>
      <c r="AC12" s="67"/>
      <c r="AD12" s="67"/>
      <c r="AE12" s="67"/>
      <c r="AF12" s="67"/>
      <c r="AG12" s="67"/>
      <c r="AH12" s="67"/>
      <c r="AI12" s="80"/>
      <c r="AJ12" s="80"/>
      <c r="AK12" s="80"/>
      <c r="AL12" s="80"/>
      <c r="AM12" s="80"/>
      <c r="AN12" s="80"/>
      <c r="AO12" s="80"/>
      <c r="AP12" s="80"/>
      <c r="AQ12" s="77"/>
      <c r="AR12" s="46"/>
    </row>
    <row r="13" spans="1:46" ht="20.25" customHeight="1">
      <c r="A13" s="46"/>
      <c r="B13" s="46" t="s">
        <v>169</v>
      </c>
      <c r="C13" s="46"/>
      <c r="D13" s="46"/>
      <c r="E13" s="46"/>
      <c r="F13" s="46"/>
      <c r="G13" s="46"/>
      <c r="H13" s="46"/>
      <c r="I13" s="46"/>
      <c r="J13" s="46"/>
      <c r="K13" s="46"/>
      <c r="L13" s="46"/>
      <c r="M13" s="81"/>
      <c r="N13" s="56"/>
      <c r="O13" s="56"/>
      <c r="P13" s="56"/>
      <c r="Q13" s="56"/>
      <c r="R13" s="56"/>
      <c r="S13" s="56"/>
      <c r="T13" s="56"/>
      <c r="U13" s="56"/>
      <c r="V13" s="56"/>
      <c r="W13" s="56"/>
      <c r="X13" s="56"/>
      <c r="Y13" s="56"/>
      <c r="Z13" s="56"/>
      <c r="AA13" s="56"/>
      <c r="AB13" s="56"/>
      <c r="AC13" s="56"/>
      <c r="AD13" s="56"/>
      <c r="AE13" s="56"/>
      <c r="AF13" s="56"/>
      <c r="AG13" s="56"/>
      <c r="AH13" s="56"/>
      <c r="AI13" s="59"/>
      <c r="AJ13" s="59"/>
      <c r="AK13" s="59"/>
      <c r="AL13" s="59"/>
      <c r="AM13" s="59"/>
      <c r="AN13" s="59"/>
      <c r="AO13" s="59"/>
      <c r="AP13" s="59"/>
      <c r="AQ13" s="59"/>
      <c r="AR13" s="46"/>
    </row>
    <row r="14" spans="1:46" ht="35.25" customHeight="1">
      <c r="A14" s="46"/>
      <c r="B14" s="46"/>
      <c r="C14" s="46"/>
      <c r="D14" s="46"/>
      <c r="E14" s="46"/>
      <c r="F14" s="46"/>
      <c r="G14" s="46"/>
      <c r="H14" s="46"/>
      <c r="I14" s="46"/>
      <c r="J14" s="46"/>
      <c r="K14" s="46"/>
      <c r="L14" s="46"/>
      <c r="M14" s="56"/>
      <c r="N14" s="56"/>
      <c r="O14" s="56"/>
      <c r="P14" s="56"/>
      <c r="Q14" s="56"/>
      <c r="R14" s="56"/>
      <c r="S14" s="56"/>
      <c r="T14" s="56"/>
      <c r="U14" s="56"/>
      <c r="V14" s="56"/>
      <c r="W14" s="56"/>
      <c r="X14" s="56"/>
      <c r="Y14" s="56"/>
      <c r="Z14" s="56"/>
      <c r="AA14" s="56"/>
      <c r="AB14" s="56"/>
      <c r="AC14" s="56"/>
      <c r="AD14" s="56"/>
      <c r="AE14" s="56"/>
      <c r="AF14" s="56"/>
      <c r="AG14" s="56"/>
      <c r="AH14" s="56"/>
      <c r="AI14" s="59"/>
      <c r="AJ14" s="59"/>
      <c r="AK14" s="59"/>
      <c r="AL14" s="59"/>
      <c r="AM14" s="59"/>
      <c r="AN14" s="59"/>
      <c r="AO14" s="59"/>
      <c r="AP14" s="59"/>
      <c r="AQ14" s="59"/>
      <c r="AR14" s="46"/>
    </row>
    <row r="15" spans="1:46" ht="15" customHeight="1">
      <c r="A15" s="46"/>
      <c r="B15" s="46" t="s">
        <v>170</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row>
    <row r="16" spans="1:46" ht="22.5" customHeight="1">
      <c r="A16" s="46"/>
      <c r="B16" s="370" t="s">
        <v>171</v>
      </c>
      <c r="C16" s="371"/>
      <c r="D16" s="371"/>
      <c r="E16" s="371"/>
      <c r="F16" s="371"/>
      <c r="G16" s="371"/>
      <c r="H16" s="372"/>
      <c r="I16" s="373" t="s">
        <v>268</v>
      </c>
      <c r="J16" s="373"/>
      <c r="K16" s="373"/>
      <c r="L16" s="373"/>
      <c r="M16" s="373"/>
      <c r="N16" s="373"/>
      <c r="O16" s="373"/>
      <c r="P16" s="373"/>
      <c r="Q16" s="373"/>
      <c r="R16" s="373"/>
      <c r="S16" s="373"/>
      <c r="T16" s="373"/>
      <c r="U16" s="370" t="s">
        <v>269</v>
      </c>
      <c r="V16" s="371"/>
      <c r="W16" s="371"/>
      <c r="X16" s="371"/>
      <c r="Y16" s="371"/>
      <c r="Z16" s="371"/>
      <c r="AA16" s="371"/>
      <c r="AB16" s="371"/>
      <c r="AC16" s="371"/>
      <c r="AD16" s="371"/>
      <c r="AE16" s="371"/>
      <c r="AF16" s="371"/>
      <c r="AG16" s="371"/>
      <c r="AH16" s="371"/>
      <c r="AI16" s="371"/>
      <c r="AJ16" s="371"/>
      <c r="AK16" s="371"/>
      <c r="AL16" s="371"/>
      <c r="AM16" s="371"/>
      <c r="AN16" s="371"/>
      <c r="AO16" s="371"/>
      <c r="AP16" s="371"/>
      <c r="AQ16" s="372"/>
      <c r="AR16" s="46"/>
      <c r="AS16" s="47"/>
    </row>
    <row r="17" spans="1:46" ht="30" customHeight="1">
      <c r="A17" s="46"/>
      <c r="B17" s="472" t="s">
        <v>236</v>
      </c>
      <c r="C17" s="473"/>
      <c r="D17" s="473"/>
      <c r="E17" s="473"/>
      <c r="F17" s="473"/>
      <c r="G17" s="473"/>
      <c r="H17" s="474"/>
      <c r="I17" s="481" t="s">
        <v>172</v>
      </c>
      <c r="J17" s="481"/>
      <c r="K17" s="481"/>
      <c r="L17" s="481"/>
      <c r="M17" s="482" t="s">
        <v>237</v>
      </c>
      <c r="N17" s="482"/>
      <c r="O17" s="482"/>
      <c r="P17" s="482"/>
      <c r="Q17" s="482"/>
      <c r="R17" s="482"/>
      <c r="S17" s="482"/>
      <c r="T17" s="482"/>
      <c r="U17" s="483" t="s">
        <v>173</v>
      </c>
      <c r="V17" s="484"/>
      <c r="W17" s="484"/>
      <c r="X17" s="487" t="s">
        <v>238</v>
      </c>
      <c r="Y17" s="487"/>
      <c r="Z17" s="487"/>
      <c r="AA17" s="487"/>
      <c r="AB17" s="487"/>
      <c r="AC17" s="487"/>
      <c r="AD17" s="487"/>
      <c r="AE17" s="487"/>
      <c r="AF17" s="487"/>
      <c r="AG17" s="487"/>
      <c r="AH17" s="487"/>
      <c r="AI17" s="487"/>
      <c r="AJ17" s="487"/>
      <c r="AK17" s="487"/>
      <c r="AL17" s="487"/>
      <c r="AM17" s="487"/>
      <c r="AN17" s="487"/>
      <c r="AO17" s="487"/>
      <c r="AP17" s="487"/>
      <c r="AQ17" s="488"/>
      <c r="AR17" s="46"/>
    </row>
    <row r="18" spans="1:46" ht="30" customHeight="1">
      <c r="A18" s="46"/>
      <c r="B18" s="475"/>
      <c r="C18" s="476"/>
      <c r="D18" s="476"/>
      <c r="E18" s="476"/>
      <c r="F18" s="476"/>
      <c r="G18" s="476"/>
      <c r="H18" s="477"/>
      <c r="I18" s="458" t="s">
        <v>174</v>
      </c>
      <c r="J18" s="458"/>
      <c r="K18" s="458"/>
      <c r="L18" s="458"/>
      <c r="M18" s="456" t="s">
        <v>239</v>
      </c>
      <c r="N18" s="456"/>
      <c r="O18" s="456"/>
      <c r="P18" s="456"/>
      <c r="Q18" s="456"/>
      <c r="R18" s="457"/>
      <c r="S18" s="457"/>
      <c r="T18" s="457"/>
      <c r="U18" s="485"/>
      <c r="V18" s="486"/>
      <c r="W18" s="486"/>
      <c r="X18" s="489"/>
      <c r="Y18" s="489"/>
      <c r="Z18" s="489"/>
      <c r="AA18" s="489"/>
      <c r="AB18" s="489"/>
      <c r="AC18" s="489"/>
      <c r="AD18" s="489"/>
      <c r="AE18" s="489"/>
      <c r="AF18" s="489"/>
      <c r="AG18" s="489"/>
      <c r="AH18" s="489"/>
      <c r="AI18" s="489"/>
      <c r="AJ18" s="489"/>
      <c r="AK18" s="489"/>
      <c r="AL18" s="489"/>
      <c r="AM18" s="489"/>
      <c r="AN18" s="489"/>
      <c r="AO18" s="489"/>
      <c r="AP18" s="489"/>
      <c r="AQ18" s="490"/>
      <c r="AR18" s="46"/>
    </row>
    <row r="19" spans="1:46" ht="30" customHeight="1">
      <c r="A19" s="46"/>
      <c r="B19" s="475"/>
      <c r="C19" s="476"/>
      <c r="D19" s="476"/>
      <c r="E19" s="476"/>
      <c r="F19" s="476"/>
      <c r="G19" s="476"/>
      <c r="H19" s="477"/>
      <c r="I19" s="458" t="s">
        <v>175</v>
      </c>
      <c r="J19" s="458"/>
      <c r="K19" s="458"/>
      <c r="L19" s="458"/>
      <c r="M19" s="456" t="s">
        <v>240</v>
      </c>
      <c r="N19" s="456"/>
      <c r="O19" s="456"/>
      <c r="P19" s="456"/>
      <c r="Q19" s="456"/>
      <c r="R19" s="82" t="s">
        <v>270</v>
      </c>
      <c r="S19" s="459" t="s">
        <v>143</v>
      </c>
      <c r="T19" s="460"/>
      <c r="U19" s="461" t="s">
        <v>176</v>
      </c>
      <c r="V19" s="462"/>
      <c r="W19" s="462"/>
      <c r="X19" s="465" t="s">
        <v>241</v>
      </c>
      <c r="Y19" s="465"/>
      <c r="Z19" s="465"/>
      <c r="AA19" s="465"/>
      <c r="AB19" s="465"/>
      <c r="AC19" s="465"/>
      <c r="AD19" s="465"/>
      <c r="AE19" s="465"/>
      <c r="AF19" s="465"/>
      <c r="AG19" s="465"/>
      <c r="AH19" s="465"/>
      <c r="AI19" s="465"/>
      <c r="AJ19" s="465"/>
      <c r="AK19" s="465"/>
      <c r="AL19" s="465"/>
      <c r="AM19" s="465"/>
      <c r="AN19" s="465"/>
      <c r="AO19" s="465"/>
      <c r="AP19" s="465"/>
      <c r="AQ19" s="466"/>
      <c r="AR19" s="46"/>
    </row>
    <row r="20" spans="1:46" ht="44.45" customHeight="1">
      <c r="A20" s="46"/>
      <c r="B20" s="478"/>
      <c r="C20" s="479"/>
      <c r="D20" s="479"/>
      <c r="E20" s="479"/>
      <c r="F20" s="479"/>
      <c r="G20" s="479"/>
      <c r="H20" s="480"/>
      <c r="I20" s="83" t="s">
        <v>271</v>
      </c>
      <c r="J20" s="84"/>
      <c r="K20" s="84"/>
      <c r="L20" s="85"/>
      <c r="M20" s="469" t="s">
        <v>242</v>
      </c>
      <c r="N20" s="470"/>
      <c r="O20" s="470"/>
      <c r="P20" s="470"/>
      <c r="Q20" s="470"/>
      <c r="R20" s="470"/>
      <c r="S20" s="470"/>
      <c r="T20" s="471"/>
      <c r="U20" s="463"/>
      <c r="V20" s="464"/>
      <c r="W20" s="464"/>
      <c r="X20" s="467"/>
      <c r="Y20" s="467"/>
      <c r="Z20" s="467"/>
      <c r="AA20" s="467"/>
      <c r="AB20" s="467"/>
      <c r="AC20" s="467"/>
      <c r="AD20" s="467"/>
      <c r="AE20" s="467"/>
      <c r="AF20" s="467"/>
      <c r="AG20" s="467"/>
      <c r="AH20" s="467"/>
      <c r="AI20" s="467"/>
      <c r="AJ20" s="467"/>
      <c r="AK20" s="467"/>
      <c r="AL20" s="467"/>
      <c r="AM20" s="467"/>
      <c r="AN20" s="467"/>
      <c r="AO20" s="467"/>
      <c r="AP20" s="467"/>
      <c r="AQ20" s="468"/>
      <c r="AR20" s="46"/>
    </row>
    <row r="21" spans="1:46" ht="15" customHeight="1">
      <c r="A21" s="46"/>
      <c r="B21" s="86" t="s">
        <v>177</v>
      </c>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row>
    <row r="22" spans="1:46" ht="15" customHeight="1">
      <c r="A22" s="46"/>
      <c r="B22" s="86" t="s">
        <v>178</v>
      </c>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row>
    <row r="23" spans="1:46" ht="15" customHeight="1">
      <c r="A23" s="46"/>
      <c r="B23" s="86" t="s">
        <v>179</v>
      </c>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row>
    <row r="24" spans="1:46" ht="15" customHeight="1">
      <c r="A24" s="46"/>
      <c r="B24" s="86" t="s">
        <v>180</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row>
    <row r="25" spans="1:46" ht="15" customHeight="1">
      <c r="A25" s="46"/>
      <c r="B25" s="86" t="s">
        <v>181</v>
      </c>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row>
    <row r="26" spans="1:46" ht="9" customHeight="1">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row>
    <row r="27" spans="1:46" ht="15" customHeight="1">
      <c r="A27" s="46"/>
      <c r="B27" s="46" t="s">
        <v>182</v>
      </c>
      <c r="C27" s="46"/>
      <c r="D27" s="46"/>
      <c r="E27" s="87" t="s">
        <v>183</v>
      </c>
      <c r="F27" s="346">
        <v>45748</v>
      </c>
      <c r="G27" s="346"/>
      <c r="H27" s="346"/>
      <c r="I27" s="346"/>
      <c r="J27" s="346"/>
      <c r="K27" s="346"/>
      <c r="L27" s="88" t="s">
        <v>184</v>
      </c>
      <c r="M27" s="346">
        <v>46112</v>
      </c>
      <c r="N27" s="346"/>
      <c r="O27" s="346"/>
      <c r="P27" s="346"/>
      <c r="Q27" s="346"/>
      <c r="R27" s="89" t="s">
        <v>185</v>
      </c>
      <c r="S27" s="89"/>
      <c r="T27" s="89"/>
      <c r="U27" s="89"/>
      <c r="V27" s="89"/>
      <c r="W27" s="46"/>
      <c r="X27" s="46"/>
      <c r="Y27" s="46"/>
      <c r="Z27" s="46"/>
      <c r="AA27" s="46"/>
      <c r="AB27" s="46"/>
      <c r="AC27" s="46"/>
      <c r="AD27" s="46"/>
      <c r="AE27" s="46"/>
      <c r="AF27" s="46"/>
      <c r="AG27" s="46"/>
      <c r="AH27" s="46"/>
      <c r="AI27" s="46"/>
      <c r="AJ27" s="46"/>
      <c r="AK27" s="46"/>
      <c r="AL27" s="46"/>
      <c r="AM27" s="46"/>
      <c r="AN27" s="46"/>
      <c r="AO27" s="46"/>
      <c r="AP27" s="46"/>
      <c r="AQ27" s="46"/>
      <c r="AR27" s="46"/>
    </row>
    <row r="28" spans="1:46" ht="15" customHeight="1">
      <c r="A28" s="46"/>
      <c r="B28" s="292" t="s">
        <v>186</v>
      </c>
      <c r="C28" s="347" t="s">
        <v>353</v>
      </c>
      <c r="D28" s="240"/>
      <c r="E28" s="240"/>
      <c r="F28" s="230"/>
      <c r="G28" s="347" t="s">
        <v>187</v>
      </c>
      <c r="H28" s="348"/>
      <c r="I28" s="348"/>
      <c r="J28" s="348"/>
      <c r="K28" s="348"/>
      <c r="L28" s="349"/>
      <c r="M28" s="347" t="s">
        <v>272</v>
      </c>
      <c r="N28" s="240"/>
      <c r="O28" s="240"/>
      <c r="P28" s="230"/>
      <c r="Q28" s="239" t="s">
        <v>188</v>
      </c>
      <c r="R28" s="240"/>
      <c r="S28" s="240"/>
      <c r="T28" s="230"/>
      <c r="U28" s="320" t="s">
        <v>189</v>
      </c>
      <c r="V28" s="321"/>
      <c r="W28" s="321"/>
      <c r="X28" s="321"/>
      <c r="Y28" s="321"/>
      <c r="Z28" s="321"/>
      <c r="AA28" s="321"/>
      <c r="AB28" s="321"/>
      <c r="AC28" s="321"/>
      <c r="AD28" s="322"/>
      <c r="AE28" s="239" t="s">
        <v>190</v>
      </c>
      <c r="AF28" s="240"/>
      <c r="AG28" s="240"/>
      <c r="AH28" s="240"/>
      <c r="AI28" s="240"/>
      <c r="AJ28" s="51"/>
      <c r="AK28" s="51"/>
      <c r="AL28" s="51"/>
      <c r="AM28" s="90"/>
      <c r="AN28" s="325" t="s">
        <v>191</v>
      </c>
      <c r="AO28" s="326"/>
      <c r="AP28" s="326"/>
      <c r="AQ28" s="327"/>
      <c r="AR28" s="46"/>
      <c r="AT28" s="91"/>
    </row>
    <row r="29" spans="1:46" ht="15" customHeight="1">
      <c r="A29" s="46"/>
      <c r="B29" s="293"/>
      <c r="C29" s="323"/>
      <c r="D29" s="324"/>
      <c r="E29" s="324"/>
      <c r="F29" s="286"/>
      <c r="G29" s="334"/>
      <c r="H29" s="335"/>
      <c r="I29" s="335"/>
      <c r="J29" s="335"/>
      <c r="K29" s="335"/>
      <c r="L29" s="336"/>
      <c r="M29" s="334"/>
      <c r="N29" s="324"/>
      <c r="O29" s="324"/>
      <c r="P29" s="286"/>
      <c r="Q29" s="350"/>
      <c r="R29" s="351"/>
      <c r="S29" s="351"/>
      <c r="T29" s="352"/>
      <c r="U29" s="92"/>
      <c r="V29" s="93"/>
      <c r="W29" s="160" t="str">
        <f>IF($C$5="✔","☑","")</f>
        <v>☑</v>
      </c>
      <c r="X29" s="93"/>
      <c r="Y29" s="94" t="e">
        <f>IF(#REF!="✔","☑","")</f>
        <v>#REF!</v>
      </c>
      <c r="Z29" s="93"/>
      <c r="AA29" s="93"/>
      <c r="AB29" s="94" t="str">
        <f>IF($C$9="✔","☑","")</f>
        <v/>
      </c>
      <c r="AC29" s="93"/>
      <c r="AD29" s="95"/>
      <c r="AE29" s="323"/>
      <c r="AF29" s="324"/>
      <c r="AG29" s="324"/>
      <c r="AH29" s="324"/>
      <c r="AI29" s="324"/>
      <c r="AJ29" s="46"/>
      <c r="AK29" s="46"/>
      <c r="AL29" s="46"/>
      <c r="AM29" s="64"/>
      <c r="AN29" s="328"/>
      <c r="AO29" s="329"/>
      <c r="AP29" s="329"/>
      <c r="AQ29" s="330"/>
      <c r="AR29" s="46"/>
      <c r="AT29" s="91"/>
    </row>
    <row r="30" spans="1:46" ht="15" customHeight="1">
      <c r="A30" s="46"/>
      <c r="B30" s="293"/>
      <c r="C30" s="323"/>
      <c r="D30" s="324"/>
      <c r="E30" s="324"/>
      <c r="F30" s="286"/>
      <c r="G30" s="334"/>
      <c r="H30" s="335"/>
      <c r="I30" s="335"/>
      <c r="J30" s="335"/>
      <c r="K30" s="335"/>
      <c r="L30" s="336"/>
      <c r="M30" s="323"/>
      <c r="N30" s="324"/>
      <c r="O30" s="324"/>
      <c r="P30" s="286"/>
      <c r="Q30" s="331" t="s">
        <v>192</v>
      </c>
      <c r="R30" s="332"/>
      <c r="S30" s="332"/>
      <c r="T30" s="333"/>
      <c r="U30" s="334" t="s">
        <v>193</v>
      </c>
      <c r="V30" s="335"/>
      <c r="W30" s="335"/>
      <c r="X30" s="335"/>
      <c r="Y30" s="336"/>
      <c r="Z30" s="340" t="s">
        <v>300</v>
      </c>
      <c r="AA30" s="341"/>
      <c r="AB30" s="341"/>
      <c r="AC30" s="341"/>
      <c r="AD30" s="342"/>
      <c r="AE30" s="323"/>
      <c r="AF30" s="324"/>
      <c r="AG30" s="324"/>
      <c r="AH30" s="324"/>
      <c r="AI30" s="324"/>
      <c r="AJ30" s="239" t="s">
        <v>274</v>
      </c>
      <c r="AK30" s="240"/>
      <c r="AL30" s="240"/>
      <c r="AM30" s="230"/>
      <c r="AN30" s="334" t="s">
        <v>194</v>
      </c>
      <c r="AO30" s="335"/>
      <c r="AP30" s="335"/>
      <c r="AQ30" s="336"/>
      <c r="AR30" s="46"/>
      <c r="AT30" s="91"/>
    </row>
    <row r="31" spans="1:46" ht="15" customHeight="1">
      <c r="A31" s="46"/>
      <c r="B31" s="319"/>
      <c r="C31" s="241"/>
      <c r="D31" s="242"/>
      <c r="E31" s="242"/>
      <c r="F31" s="231"/>
      <c r="G31" s="337"/>
      <c r="H31" s="338"/>
      <c r="I31" s="338"/>
      <c r="J31" s="338"/>
      <c r="K31" s="338"/>
      <c r="L31" s="339"/>
      <c r="M31" s="241"/>
      <c r="N31" s="242"/>
      <c r="O31" s="242"/>
      <c r="P31" s="231"/>
      <c r="Q31" s="241"/>
      <c r="R31" s="242"/>
      <c r="S31" s="242"/>
      <c r="T31" s="231"/>
      <c r="U31" s="337"/>
      <c r="V31" s="338"/>
      <c r="W31" s="338"/>
      <c r="X31" s="338"/>
      <c r="Y31" s="339"/>
      <c r="Z31" s="343"/>
      <c r="AA31" s="344"/>
      <c r="AB31" s="344"/>
      <c r="AC31" s="344"/>
      <c r="AD31" s="345"/>
      <c r="AE31" s="241"/>
      <c r="AF31" s="242"/>
      <c r="AG31" s="242"/>
      <c r="AH31" s="242"/>
      <c r="AI31" s="242"/>
      <c r="AJ31" s="241"/>
      <c r="AK31" s="242"/>
      <c r="AL31" s="242"/>
      <c r="AM31" s="231"/>
      <c r="AN31" s="337"/>
      <c r="AO31" s="338"/>
      <c r="AP31" s="338"/>
      <c r="AQ31" s="339"/>
      <c r="AR31" s="46"/>
      <c r="AT31" s="91"/>
    </row>
    <row r="32" spans="1:46" ht="15.75" customHeight="1">
      <c r="A32" s="46"/>
      <c r="B32" s="292">
        <v>1</v>
      </c>
      <c r="C32" s="435" t="s">
        <v>243</v>
      </c>
      <c r="D32" s="436"/>
      <c r="E32" s="436"/>
      <c r="F32" s="437"/>
      <c r="G32" s="300" t="s">
        <v>196</v>
      </c>
      <c r="H32" s="301"/>
      <c r="I32" s="301"/>
      <c r="J32" s="301"/>
      <c r="K32" s="301"/>
      <c r="L32" s="302"/>
      <c r="M32" s="50"/>
      <c r="N32" s="51"/>
      <c r="O32" s="51"/>
      <c r="P32" s="51"/>
      <c r="Q32" s="441" t="s">
        <v>244</v>
      </c>
      <c r="R32" s="442"/>
      <c r="S32" s="442"/>
      <c r="T32" s="443"/>
      <c r="U32" s="281"/>
      <c r="V32" s="282"/>
      <c r="W32" s="282"/>
      <c r="X32" s="282"/>
      <c r="Y32" s="283"/>
      <c r="Z32" s="50"/>
      <c r="AA32" s="51"/>
      <c r="AB32" s="51"/>
      <c r="AC32" s="51"/>
      <c r="AD32" s="161" t="s">
        <v>197</v>
      </c>
      <c r="AE32" s="97" t="s">
        <v>198</v>
      </c>
      <c r="AF32" s="51"/>
      <c r="AG32" s="51"/>
      <c r="AH32" s="51"/>
      <c r="AI32" s="90"/>
      <c r="AJ32" s="314">
        <f>MIN(AF33,AF35,AF38)</f>
        <v>90000</v>
      </c>
      <c r="AK32" s="315"/>
      <c r="AL32" s="315"/>
      <c r="AM32" s="230" t="s">
        <v>9</v>
      </c>
      <c r="AN32" s="428" t="s">
        <v>245</v>
      </c>
      <c r="AO32" s="429"/>
      <c r="AP32" s="429"/>
      <c r="AQ32" s="430"/>
      <c r="AR32" s="46"/>
    </row>
    <row r="33" spans="1:49" ht="15.75" customHeight="1">
      <c r="A33" s="46"/>
      <c r="B33" s="293"/>
      <c r="C33" s="438"/>
      <c r="D33" s="439"/>
      <c r="E33" s="439"/>
      <c r="F33" s="440"/>
      <c r="G33" s="425">
        <v>45748</v>
      </c>
      <c r="H33" s="426"/>
      <c r="I33" s="426"/>
      <c r="J33" s="426"/>
      <c r="K33" s="426"/>
      <c r="L33" s="427"/>
      <c r="M33" s="98" t="s">
        <v>199</v>
      </c>
      <c r="N33" s="46">
        <f>IF($G$33="","",DATEDIF(G33,$M$27,"m")+1)</f>
        <v>12</v>
      </c>
      <c r="O33" s="46" t="s">
        <v>200</v>
      </c>
      <c r="P33" s="99" t="s">
        <v>27</v>
      </c>
      <c r="Q33" s="444"/>
      <c r="R33" s="445"/>
      <c r="S33" s="445"/>
      <c r="T33" s="446"/>
      <c r="U33" s="100"/>
      <c r="V33" s="290">
        <f>V34*W35</f>
        <v>180000</v>
      </c>
      <c r="W33" s="290"/>
      <c r="X33" s="290"/>
      <c r="Y33" s="64" t="s">
        <v>9</v>
      </c>
      <c r="Z33" s="98"/>
      <c r="AA33" s="285">
        <f>AA34*AB35</f>
        <v>180000</v>
      </c>
      <c r="AB33" s="285"/>
      <c r="AC33" s="285"/>
      <c r="AD33" s="64" t="s">
        <v>9</v>
      </c>
      <c r="AE33" s="98"/>
      <c r="AF33" s="271">
        <f>IF(V33=0,0,ROUNDDOWN((V33)/2,0))</f>
        <v>90000</v>
      </c>
      <c r="AG33" s="271"/>
      <c r="AH33" s="271"/>
      <c r="AI33" s="64" t="s">
        <v>9</v>
      </c>
      <c r="AJ33" s="316"/>
      <c r="AK33" s="271"/>
      <c r="AL33" s="271"/>
      <c r="AM33" s="286"/>
      <c r="AN33" s="431"/>
      <c r="AO33" s="432"/>
      <c r="AP33" s="432"/>
      <c r="AQ33" s="433"/>
      <c r="AR33" s="46"/>
      <c r="AS33" s="48">
        <f>YEAR($AS$1)*12+MONTH($AS$1)-YEAR(G33)*12-MONTH(G33)
-IF(DAY(G33+1)=1,IF(DAY($AS$1+1)&gt;1,1),IF(AND(DAY($AS$1+1)&gt;1,
 DAY($AS$1)&lt;DAY(G33)),1))</f>
        <v>12</v>
      </c>
      <c r="AU33" s="91" t="s">
        <v>201</v>
      </c>
      <c r="AV33" s="101">
        <f>MIN(N33,N34,N38,N39)</f>
        <v>12</v>
      </c>
      <c r="AW33" s="48" t="s">
        <v>202</v>
      </c>
    </row>
    <row r="34" spans="1:49" ht="15.75" customHeight="1">
      <c r="A34" s="46"/>
      <c r="B34" s="293"/>
      <c r="C34" s="438"/>
      <c r="D34" s="439"/>
      <c r="E34" s="439"/>
      <c r="F34" s="440"/>
      <c r="G34" s="162"/>
      <c r="H34" s="163"/>
      <c r="I34" s="163"/>
      <c r="J34" s="163"/>
      <c r="K34" s="163"/>
      <c r="L34" s="164"/>
      <c r="M34" s="105" t="str">
        <f>IF($S$19="✔","（翌月払いのため","")</f>
        <v/>
      </c>
      <c r="N34" s="106" t="str">
        <f>IF($S$19="✔",N33-1,"")</f>
        <v/>
      </c>
      <c r="O34" s="105" t="str">
        <f>IF($S$19="✔","ヶ月）","")</f>
        <v/>
      </c>
      <c r="P34" s="107"/>
      <c r="Q34" s="447"/>
      <c r="R34" s="448"/>
      <c r="S34" s="448"/>
      <c r="T34" s="449"/>
      <c r="U34" s="108" t="s">
        <v>199</v>
      </c>
      <c r="V34" s="434">
        <v>15000</v>
      </c>
      <c r="W34" s="434"/>
      <c r="X34" s="269" t="s">
        <v>203</v>
      </c>
      <c r="Y34" s="270"/>
      <c r="Z34" s="98" t="s">
        <v>183</v>
      </c>
      <c r="AA34" s="434">
        <v>15000</v>
      </c>
      <c r="AB34" s="434"/>
      <c r="AC34" s="269" t="s">
        <v>203</v>
      </c>
      <c r="AD34" s="270"/>
      <c r="AE34" s="109" t="s">
        <v>204</v>
      </c>
      <c r="AF34" s="110"/>
      <c r="AG34" s="110"/>
      <c r="AH34" s="110"/>
      <c r="AI34" s="64"/>
      <c r="AJ34" s="316"/>
      <c r="AK34" s="271"/>
      <c r="AL34" s="271"/>
      <c r="AM34" s="286"/>
      <c r="AN34" s="413" t="s">
        <v>246</v>
      </c>
      <c r="AO34" s="432"/>
      <c r="AP34" s="432"/>
      <c r="AQ34" s="433"/>
      <c r="AR34" s="46"/>
      <c r="AU34" s="91" t="s">
        <v>205</v>
      </c>
      <c r="AV34" s="101">
        <f>IF(MIN(N33,N38,N34,N39)&gt;=73,72,MIN(N33,N38,N34,N39))</f>
        <v>12</v>
      </c>
      <c r="AW34" s="48" t="s">
        <v>200</v>
      </c>
    </row>
    <row r="35" spans="1:49" ht="15.75" customHeight="1">
      <c r="A35" s="86"/>
      <c r="B35" s="293"/>
      <c r="C35" s="438"/>
      <c r="D35" s="439"/>
      <c r="E35" s="439"/>
      <c r="F35" s="440"/>
      <c r="G35" s="250" t="s">
        <v>206</v>
      </c>
      <c r="H35" s="251"/>
      <c r="I35" s="251"/>
      <c r="J35" s="251"/>
      <c r="K35" s="251"/>
      <c r="L35" s="252"/>
      <c r="M35" s="256" t="s">
        <v>207</v>
      </c>
      <c r="N35" s="257"/>
      <c r="O35" s="257"/>
      <c r="P35" s="258"/>
      <c r="Q35" s="416" t="s">
        <v>247</v>
      </c>
      <c r="R35" s="417"/>
      <c r="S35" s="417"/>
      <c r="T35" s="418"/>
      <c r="U35" s="111"/>
      <c r="V35" s="46"/>
      <c r="W35" s="165">
        <v>12</v>
      </c>
      <c r="X35" s="269" t="s">
        <v>208</v>
      </c>
      <c r="Y35" s="270"/>
      <c r="Z35" s="98"/>
      <c r="AA35" s="46"/>
      <c r="AB35" s="165">
        <v>12</v>
      </c>
      <c r="AC35" s="269" t="s">
        <v>208</v>
      </c>
      <c r="AD35" s="270"/>
      <c r="AE35" s="98"/>
      <c r="AF35" s="271">
        <f>ROUNDDOWN(AA33/2,0)</f>
        <v>90000</v>
      </c>
      <c r="AG35" s="271"/>
      <c r="AH35" s="271"/>
      <c r="AI35" s="64" t="s">
        <v>9</v>
      </c>
      <c r="AJ35" s="316"/>
      <c r="AK35" s="271"/>
      <c r="AL35" s="271"/>
      <c r="AM35" s="286"/>
      <c r="AN35" s="431"/>
      <c r="AO35" s="432"/>
      <c r="AP35" s="432"/>
      <c r="AQ35" s="433"/>
      <c r="AR35" s="46"/>
      <c r="AU35" s="91" t="s">
        <v>209</v>
      </c>
      <c r="AV35" s="112">
        <f>IF(AV34&gt;=13,AV34-(AV34-12),AV34)-(AV33-AV34)</f>
        <v>12</v>
      </c>
      <c r="AW35" s="48" t="s">
        <v>200</v>
      </c>
    </row>
    <row r="36" spans="1:49" ht="15.75" customHeight="1">
      <c r="A36" s="46"/>
      <c r="B36" s="303" t="s">
        <v>210</v>
      </c>
      <c r="C36" s="438"/>
      <c r="D36" s="439"/>
      <c r="E36" s="439"/>
      <c r="F36" s="440"/>
      <c r="G36" s="253"/>
      <c r="H36" s="254"/>
      <c r="I36" s="254"/>
      <c r="J36" s="254"/>
      <c r="K36" s="254"/>
      <c r="L36" s="255"/>
      <c r="M36" s="259"/>
      <c r="N36" s="229"/>
      <c r="O36" s="229"/>
      <c r="P36" s="260"/>
      <c r="Q36" s="419"/>
      <c r="R36" s="420"/>
      <c r="S36" s="420"/>
      <c r="T36" s="421"/>
      <c r="U36" s="98"/>
      <c r="V36" s="46"/>
      <c r="W36" s="46"/>
      <c r="X36" s="46"/>
      <c r="Y36" s="64"/>
      <c r="Z36" s="98"/>
      <c r="AA36" s="46"/>
      <c r="AB36" s="46"/>
      <c r="AC36" s="46"/>
      <c r="AD36" s="64"/>
      <c r="AE36" s="114" t="s">
        <v>211</v>
      </c>
      <c r="AF36" s="115"/>
      <c r="AG36" s="115"/>
      <c r="AH36" s="115"/>
      <c r="AI36" s="116" t="str">
        <f>IF(AV37=0,"","×"&amp;AV37)</f>
        <v>×12</v>
      </c>
      <c r="AJ36" s="316"/>
      <c r="AK36" s="271"/>
      <c r="AL36" s="271"/>
      <c r="AM36" s="286"/>
      <c r="AN36" s="117"/>
      <c r="AO36" s="118"/>
      <c r="AP36" s="118"/>
      <c r="AQ36" s="119"/>
      <c r="AR36" s="46"/>
      <c r="AU36" s="91" t="s">
        <v>212</v>
      </c>
      <c r="AV36" s="112">
        <f>IF(AV34=AV35,1,AV34-AV35+1)</f>
        <v>1</v>
      </c>
      <c r="AW36" s="48" t="s">
        <v>213</v>
      </c>
    </row>
    <row r="37" spans="1:49" ht="15.75" customHeight="1">
      <c r="A37" s="46"/>
      <c r="B37" s="303"/>
      <c r="C37" s="438"/>
      <c r="D37" s="439"/>
      <c r="E37" s="439"/>
      <c r="F37" s="440"/>
      <c r="G37" s="253"/>
      <c r="H37" s="254"/>
      <c r="I37" s="254"/>
      <c r="J37" s="254"/>
      <c r="K37" s="254"/>
      <c r="L37" s="255"/>
      <c r="M37" s="259"/>
      <c r="N37" s="229"/>
      <c r="O37" s="229"/>
      <c r="P37" s="260"/>
      <c r="Q37" s="419"/>
      <c r="R37" s="420"/>
      <c r="S37" s="420"/>
      <c r="T37" s="421"/>
      <c r="U37" s="98"/>
      <c r="V37" s="46"/>
      <c r="W37" s="46"/>
      <c r="X37" s="46"/>
      <c r="Y37" s="64"/>
      <c r="Z37" s="98"/>
      <c r="AA37" s="46"/>
      <c r="AB37" s="46"/>
      <c r="AC37" s="46"/>
      <c r="AD37" s="64"/>
      <c r="AE37" s="114"/>
      <c r="AF37" s="115"/>
      <c r="AG37" s="115"/>
      <c r="AH37" s="115"/>
      <c r="AI37" s="116" t="str">
        <f>IF(AV38=0,"","×"&amp;AV38)</f>
        <v/>
      </c>
      <c r="AJ37" s="316"/>
      <c r="AK37" s="271"/>
      <c r="AL37" s="271"/>
      <c r="AM37" s="286"/>
      <c r="AN37" s="117"/>
      <c r="AO37" s="118"/>
      <c r="AP37" s="118"/>
      <c r="AQ37" s="119"/>
      <c r="AR37" s="46"/>
      <c r="AU37" s="91" t="s">
        <v>248</v>
      </c>
      <c r="AV37" s="112">
        <f>IF(AV36&gt;=25,IF(AV36&lt;=36,36-AV36+1,0),AV35)</f>
        <v>12</v>
      </c>
      <c r="AW37" s="48" t="s">
        <v>213</v>
      </c>
    </row>
    <row r="38" spans="1:49" ht="15.75" customHeight="1">
      <c r="A38" s="46"/>
      <c r="B38" s="303"/>
      <c r="C38" s="450" t="s">
        <v>215</v>
      </c>
      <c r="D38" s="451"/>
      <c r="E38" s="454" t="s">
        <v>249</v>
      </c>
      <c r="F38" s="455"/>
      <c r="G38" s="425">
        <v>45772</v>
      </c>
      <c r="H38" s="426"/>
      <c r="I38" s="426"/>
      <c r="J38" s="426"/>
      <c r="K38" s="426"/>
      <c r="L38" s="427"/>
      <c r="M38" s="98" t="s">
        <v>199</v>
      </c>
      <c r="N38" s="46">
        <f>IF(G38="","",DATEDIF(G38,$M$27,"m")+1)</f>
        <v>12</v>
      </c>
      <c r="O38" s="46" t="s">
        <v>200</v>
      </c>
      <c r="P38" s="99" t="s">
        <v>27</v>
      </c>
      <c r="Q38" s="419"/>
      <c r="R38" s="420"/>
      <c r="S38" s="420"/>
      <c r="T38" s="421"/>
      <c r="U38" s="98"/>
      <c r="V38" s="120" t="s">
        <v>143</v>
      </c>
      <c r="W38" s="310" t="s">
        <v>216</v>
      </c>
      <c r="X38" s="311"/>
      <c r="Y38" s="312"/>
      <c r="Z38" s="98"/>
      <c r="AA38" s="46"/>
      <c r="AB38" s="46"/>
      <c r="AC38" s="46"/>
      <c r="AD38" s="64"/>
      <c r="AE38" s="98"/>
      <c r="AF38" s="121">
        <f>AV37*7500</f>
        <v>90000</v>
      </c>
      <c r="AG38" s="64" t="s">
        <v>275</v>
      </c>
      <c r="AH38" s="122"/>
      <c r="AI38" s="64"/>
      <c r="AJ38" s="316"/>
      <c r="AK38" s="271"/>
      <c r="AL38" s="271"/>
      <c r="AM38" s="286"/>
      <c r="AN38" s="123"/>
      <c r="AO38" s="124"/>
      <c r="AP38" s="124"/>
      <c r="AQ38" s="125"/>
      <c r="AR38" s="46"/>
      <c r="AU38" s="91"/>
      <c r="AV38" s="112"/>
    </row>
    <row r="39" spans="1:49" ht="15.75" customHeight="1">
      <c r="A39" s="46"/>
      <c r="B39" s="120" t="s">
        <v>143</v>
      </c>
      <c r="C39" s="126"/>
      <c r="D39" s="127"/>
      <c r="E39" s="127"/>
      <c r="F39" s="128"/>
      <c r="G39" s="166"/>
      <c r="H39" s="167"/>
      <c r="I39" s="167"/>
      <c r="J39" s="167"/>
      <c r="K39" s="167"/>
      <c r="L39" s="168"/>
      <c r="M39" s="105" t="str">
        <f>IF($S$19="✔","（翌月払いのため","")</f>
        <v/>
      </c>
      <c r="N39" s="106" t="str">
        <f>IF($S$19="✔",N38-1,"")</f>
        <v/>
      </c>
      <c r="O39" s="105" t="str">
        <f>IF($S$19="✔","ヶ月）","")</f>
        <v/>
      </c>
      <c r="P39" s="107"/>
      <c r="Q39" s="422"/>
      <c r="R39" s="423"/>
      <c r="S39" s="423"/>
      <c r="T39" s="424"/>
      <c r="U39" s="78"/>
      <c r="V39" s="69"/>
      <c r="W39" s="69"/>
      <c r="X39" s="69"/>
      <c r="Y39" s="70"/>
      <c r="Z39" s="78"/>
      <c r="AA39" s="69"/>
      <c r="AB39" s="69"/>
      <c r="AC39" s="69"/>
      <c r="AD39" s="70"/>
      <c r="AE39" s="78"/>
      <c r="AF39" s="69"/>
      <c r="AG39" s="69"/>
      <c r="AH39" s="69"/>
      <c r="AI39" s="70"/>
      <c r="AJ39" s="317"/>
      <c r="AK39" s="318"/>
      <c r="AL39" s="318"/>
      <c r="AM39" s="231"/>
      <c r="AN39" s="129"/>
      <c r="AO39" s="130"/>
      <c r="AP39" s="130"/>
      <c r="AQ39" s="131"/>
      <c r="AR39" s="46"/>
    </row>
    <row r="40" spans="1:49" ht="15.75" customHeight="1">
      <c r="A40" s="46"/>
      <c r="B40" s="292">
        <v>2</v>
      </c>
      <c r="C40" s="435" t="s">
        <v>250</v>
      </c>
      <c r="D40" s="436"/>
      <c r="E40" s="436"/>
      <c r="F40" s="437"/>
      <c r="G40" s="300" t="s">
        <v>218</v>
      </c>
      <c r="H40" s="301"/>
      <c r="I40" s="301"/>
      <c r="J40" s="301"/>
      <c r="K40" s="301"/>
      <c r="L40" s="302"/>
      <c r="M40" s="50"/>
      <c r="N40" s="51"/>
      <c r="O40" s="51"/>
      <c r="P40" s="51"/>
      <c r="Q40" s="441" t="s">
        <v>251</v>
      </c>
      <c r="R40" s="442"/>
      <c r="S40" s="442"/>
      <c r="T40" s="443"/>
      <c r="U40" s="281"/>
      <c r="V40" s="282"/>
      <c r="W40" s="282"/>
      <c r="X40" s="282"/>
      <c r="Y40" s="283"/>
      <c r="Z40" s="50"/>
      <c r="AA40" s="51"/>
      <c r="AB40" s="51"/>
      <c r="AC40" s="51"/>
      <c r="AD40" s="161" t="s">
        <v>252</v>
      </c>
      <c r="AE40" s="97" t="s">
        <v>198</v>
      </c>
      <c r="AF40" s="51"/>
      <c r="AG40" s="51"/>
      <c r="AH40" s="51"/>
      <c r="AI40" s="90"/>
      <c r="AJ40" s="232">
        <f>MIN(AF41,AF43,AF46)</f>
        <v>30000</v>
      </c>
      <c r="AK40" s="233"/>
      <c r="AL40" s="233"/>
      <c r="AM40" s="230" t="s">
        <v>220</v>
      </c>
      <c r="AN40" s="428" t="s">
        <v>253</v>
      </c>
      <c r="AO40" s="429"/>
      <c r="AP40" s="429"/>
      <c r="AQ40" s="430"/>
      <c r="AR40" s="46"/>
    </row>
    <row r="41" spans="1:49" ht="15.75" customHeight="1">
      <c r="A41" s="46"/>
      <c r="B41" s="293"/>
      <c r="C41" s="438"/>
      <c r="D41" s="439"/>
      <c r="E41" s="439"/>
      <c r="F41" s="440"/>
      <c r="G41" s="425">
        <v>45931</v>
      </c>
      <c r="H41" s="426"/>
      <c r="I41" s="426"/>
      <c r="J41" s="426"/>
      <c r="K41" s="426"/>
      <c r="L41" s="427"/>
      <c r="M41" s="98" t="s">
        <v>221</v>
      </c>
      <c r="N41" s="46">
        <f>IF($G$41="","",DATEDIF(G41,$M$27,"m")+1)</f>
        <v>6</v>
      </c>
      <c r="O41" s="46" t="s">
        <v>222</v>
      </c>
      <c r="P41" s="99" t="s">
        <v>223</v>
      </c>
      <c r="Q41" s="444"/>
      <c r="R41" s="445"/>
      <c r="S41" s="445"/>
      <c r="T41" s="446"/>
      <c r="U41" s="100"/>
      <c r="V41" s="285">
        <f>V42*W43</f>
        <v>60000</v>
      </c>
      <c r="W41" s="285"/>
      <c r="X41" s="285"/>
      <c r="Y41" s="64" t="s">
        <v>220</v>
      </c>
      <c r="Z41" s="98"/>
      <c r="AA41" s="285">
        <f>AA42*AB43</f>
        <v>60000</v>
      </c>
      <c r="AB41" s="285"/>
      <c r="AC41" s="285"/>
      <c r="AD41" s="64" t="s">
        <v>220</v>
      </c>
      <c r="AE41" s="98"/>
      <c r="AF41" s="271">
        <f>IF(V41=0,0,ROUNDDOWN((V41)/2,0))</f>
        <v>30000</v>
      </c>
      <c r="AG41" s="271"/>
      <c r="AH41" s="271"/>
      <c r="AI41" s="64" t="s">
        <v>220</v>
      </c>
      <c r="AJ41" s="284"/>
      <c r="AK41" s="285"/>
      <c r="AL41" s="285"/>
      <c r="AM41" s="286"/>
      <c r="AN41" s="431"/>
      <c r="AO41" s="432"/>
      <c r="AP41" s="432"/>
      <c r="AQ41" s="433"/>
      <c r="AR41" s="46"/>
      <c r="AS41" s="48">
        <f>YEAR($AS$1)*12+MONTH($AS$1)-YEAR(G41)*12-MONTH(G41)
-IF(DAY(G41+1)=1,IF(DAY($AS$1+1)&gt;1,1),IF(AND(DAY($AS$1+1)&gt;1,
 DAY($AS$1)&lt;DAY(G41)),1))</f>
        <v>6</v>
      </c>
      <c r="AU41" s="91" t="s">
        <v>201</v>
      </c>
      <c r="AV41" s="101">
        <f>MIN(N41,N42,N46,N47)</f>
        <v>6</v>
      </c>
      <c r="AW41" s="48" t="s">
        <v>202</v>
      </c>
    </row>
    <row r="42" spans="1:49" ht="15.75" customHeight="1">
      <c r="A42" s="46"/>
      <c r="B42" s="293"/>
      <c r="C42" s="438"/>
      <c r="D42" s="439"/>
      <c r="E42" s="439"/>
      <c r="F42" s="440"/>
      <c r="G42" s="169"/>
      <c r="H42" s="170"/>
      <c r="I42" s="170"/>
      <c r="J42" s="170"/>
      <c r="K42" s="170"/>
      <c r="L42" s="171"/>
      <c r="M42" s="105" t="str">
        <f>IF($S$19="✔","（翌月払いのため","")</f>
        <v/>
      </c>
      <c r="N42" s="106" t="str">
        <f>IF($S$19="✔",N41-1,"")</f>
        <v/>
      </c>
      <c r="O42" s="105" t="str">
        <f>IF($S$19="✔","ヶ月）","")</f>
        <v/>
      </c>
      <c r="P42" s="107"/>
      <c r="Q42" s="447"/>
      <c r="R42" s="448"/>
      <c r="S42" s="448"/>
      <c r="T42" s="449"/>
      <c r="U42" s="108" t="s">
        <v>221</v>
      </c>
      <c r="V42" s="434">
        <v>10000</v>
      </c>
      <c r="W42" s="434"/>
      <c r="X42" s="269" t="s">
        <v>224</v>
      </c>
      <c r="Y42" s="270"/>
      <c r="Z42" s="98" t="s">
        <v>225</v>
      </c>
      <c r="AA42" s="434">
        <v>10000</v>
      </c>
      <c r="AB42" s="434"/>
      <c r="AC42" s="269" t="s">
        <v>224</v>
      </c>
      <c r="AD42" s="270"/>
      <c r="AE42" s="109" t="s">
        <v>226</v>
      </c>
      <c r="AF42" s="110"/>
      <c r="AG42" s="110"/>
      <c r="AH42" s="110"/>
      <c r="AI42" s="64"/>
      <c r="AJ42" s="284"/>
      <c r="AK42" s="285"/>
      <c r="AL42" s="285"/>
      <c r="AM42" s="286"/>
      <c r="AN42" s="413" t="s">
        <v>254</v>
      </c>
      <c r="AO42" s="414"/>
      <c r="AP42" s="414"/>
      <c r="AQ42" s="415"/>
      <c r="AR42" s="46"/>
      <c r="AU42" s="91" t="s">
        <v>205</v>
      </c>
      <c r="AV42" s="101">
        <f>IF(MIN(N41,N46,N42,N47)&gt;=73,72,MIN(N41,N46,N42,N47))</f>
        <v>6</v>
      </c>
      <c r="AW42" s="48" t="s">
        <v>200</v>
      </c>
    </row>
    <row r="43" spans="1:49" ht="15.75" customHeight="1">
      <c r="A43" s="86"/>
      <c r="B43" s="293"/>
      <c r="C43" s="438"/>
      <c r="D43" s="439"/>
      <c r="E43" s="439"/>
      <c r="F43" s="440"/>
      <c r="G43" s="250" t="s">
        <v>227</v>
      </c>
      <c r="H43" s="251"/>
      <c r="I43" s="251"/>
      <c r="J43" s="251"/>
      <c r="K43" s="251"/>
      <c r="L43" s="252"/>
      <c r="M43" s="256" t="s">
        <v>228</v>
      </c>
      <c r="N43" s="257"/>
      <c r="O43" s="257"/>
      <c r="P43" s="258"/>
      <c r="Q43" s="416" t="s">
        <v>255</v>
      </c>
      <c r="R43" s="417"/>
      <c r="S43" s="417"/>
      <c r="T43" s="418"/>
      <c r="U43" s="111"/>
      <c r="V43" s="46"/>
      <c r="W43" s="165">
        <v>6</v>
      </c>
      <c r="X43" s="269" t="s">
        <v>229</v>
      </c>
      <c r="Y43" s="270"/>
      <c r="Z43" s="98"/>
      <c r="AA43" s="46"/>
      <c r="AB43" s="165">
        <v>6</v>
      </c>
      <c r="AC43" s="269" t="s">
        <v>229</v>
      </c>
      <c r="AD43" s="270"/>
      <c r="AE43" s="98"/>
      <c r="AF43" s="271">
        <f>ROUNDDOWN(AA41/2,0)</f>
        <v>30000</v>
      </c>
      <c r="AG43" s="271"/>
      <c r="AH43" s="271"/>
      <c r="AI43" s="64" t="s">
        <v>220</v>
      </c>
      <c r="AJ43" s="284"/>
      <c r="AK43" s="285"/>
      <c r="AL43" s="285"/>
      <c r="AM43" s="286"/>
      <c r="AN43" s="413"/>
      <c r="AO43" s="414"/>
      <c r="AP43" s="414"/>
      <c r="AQ43" s="415"/>
      <c r="AR43" s="46"/>
      <c r="AU43" s="91" t="s">
        <v>209</v>
      </c>
      <c r="AV43" s="112">
        <f>IF(AV42&gt;=13,AV42-(AV42-12),AV42)-(AV41-AV42)</f>
        <v>6</v>
      </c>
      <c r="AW43" s="48" t="s">
        <v>200</v>
      </c>
    </row>
    <row r="44" spans="1:49" ht="15.75" customHeight="1">
      <c r="A44" s="46"/>
      <c r="B44" s="303" t="s">
        <v>230</v>
      </c>
      <c r="C44" s="438"/>
      <c r="D44" s="439"/>
      <c r="E44" s="439"/>
      <c r="F44" s="440"/>
      <c r="G44" s="253"/>
      <c r="H44" s="254"/>
      <c r="I44" s="254"/>
      <c r="J44" s="254"/>
      <c r="K44" s="254"/>
      <c r="L44" s="255"/>
      <c r="M44" s="259"/>
      <c r="N44" s="229"/>
      <c r="O44" s="229"/>
      <c r="P44" s="260"/>
      <c r="Q44" s="419"/>
      <c r="R44" s="420"/>
      <c r="S44" s="420"/>
      <c r="T44" s="421"/>
      <c r="U44" s="98"/>
      <c r="V44" s="46"/>
      <c r="W44" s="46"/>
      <c r="X44" s="46"/>
      <c r="Y44" s="64"/>
      <c r="Z44" s="98"/>
      <c r="AA44" s="46"/>
      <c r="AB44" s="46"/>
      <c r="AC44" s="46"/>
      <c r="AD44" s="64"/>
      <c r="AE44" s="114" t="s">
        <v>256</v>
      </c>
      <c r="AF44" s="115"/>
      <c r="AG44" s="115"/>
      <c r="AH44" s="115"/>
      <c r="AI44" s="116" t="str">
        <f>IF(AV45=0,"","×"&amp;AV45)</f>
        <v>×6</v>
      </c>
      <c r="AJ44" s="284"/>
      <c r="AK44" s="285"/>
      <c r="AL44" s="285"/>
      <c r="AM44" s="286"/>
      <c r="AN44" s="117"/>
      <c r="AO44" s="118"/>
      <c r="AP44" s="118"/>
      <c r="AQ44" s="119"/>
      <c r="AR44" s="46"/>
      <c r="AU44" s="91" t="s">
        <v>212</v>
      </c>
      <c r="AV44" s="112">
        <f>IF(AV42=AV43,1,AV42-AV43+1)</f>
        <v>1</v>
      </c>
      <c r="AW44" s="48" t="s">
        <v>213</v>
      </c>
    </row>
    <row r="45" spans="1:49" ht="13.9" customHeight="1">
      <c r="A45" s="46"/>
      <c r="B45" s="303"/>
      <c r="C45" s="438"/>
      <c r="D45" s="439"/>
      <c r="E45" s="439"/>
      <c r="F45" s="440"/>
      <c r="G45" s="253"/>
      <c r="H45" s="254"/>
      <c r="I45" s="254"/>
      <c r="J45" s="254"/>
      <c r="K45" s="254"/>
      <c r="L45" s="255"/>
      <c r="M45" s="259"/>
      <c r="N45" s="229"/>
      <c r="O45" s="229"/>
      <c r="P45" s="260"/>
      <c r="Q45" s="419"/>
      <c r="R45" s="420"/>
      <c r="S45" s="420"/>
      <c r="T45" s="421"/>
      <c r="U45" s="98"/>
      <c r="V45" s="46"/>
      <c r="W45" s="46"/>
      <c r="X45" s="46"/>
      <c r="Y45" s="64"/>
      <c r="Z45" s="98"/>
      <c r="AA45" s="46"/>
      <c r="AB45" s="46"/>
      <c r="AC45" s="46"/>
      <c r="AD45" s="64"/>
      <c r="AE45" s="114"/>
      <c r="AF45" s="115"/>
      <c r="AG45" s="115"/>
      <c r="AH45" s="115"/>
      <c r="AI45" s="116"/>
      <c r="AJ45" s="284"/>
      <c r="AK45" s="285"/>
      <c r="AL45" s="285"/>
      <c r="AM45" s="286"/>
      <c r="AN45" s="117"/>
      <c r="AO45" s="118"/>
      <c r="AP45" s="118"/>
      <c r="AQ45" s="119"/>
      <c r="AR45" s="46"/>
      <c r="AU45" s="91" t="s">
        <v>248</v>
      </c>
      <c r="AV45" s="112">
        <f>IF(AV44&gt;=25,IF(AV44&lt;=36,36-AV44+1,0),AV43)</f>
        <v>6</v>
      </c>
      <c r="AW45" s="48" t="s">
        <v>213</v>
      </c>
    </row>
    <row r="46" spans="1:49" ht="15.75" customHeight="1">
      <c r="A46" s="46"/>
      <c r="B46" s="303"/>
      <c r="C46" s="450" t="s">
        <v>231</v>
      </c>
      <c r="D46" s="451"/>
      <c r="E46" s="452"/>
      <c r="F46" s="453"/>
      <c r="G46" s="425">
        <v>45955</v>
      </c>
      <c r="H46" s="426"/>
      <c r="I46" s="426"/>
      <c r="J46" s="426"/>
      <c r="K46" s="426"/>
      <c r="L46" s="427"/>
      <c r="M46" s="98" t="s">
        <v>221</v>
      </c>
      <c r="N46" s="46">
        <v>6</v>
      </c>
      <c r="O46" s="46" t="s">
        <v>222</v>
      </c>
      <c r="P46" s="99" t="s">
        <v>223</v>
      </c>
      <c r="Q46" s="419"/>
      <c r="R46" s="420"/>
      <c r="S46" s="420"/>
      <c r="T46" s="421"/>
      <c r="U46" s="98"/>
      <c r="V46" s="172" t="s">
        <v>143</v>
      </c>
      <c r="W46" s="86" t="s">
        <v>232</v>
      </c>
      <c r="X46" s="46"/>
      <c r="Y46" s="64"/>
      <c r="Z46" s="98"/>
      <c r="AA46" s="46"/>
      <c r="AB46" s="46"/>
      <c r="AC46" s="46"/>
      <c r="AD46" s="64"/>
      <c r="AE46" s="98"/>
      <c r="AF46" s="121">
        <f>AV45*5000</f>
        <v>30000</v>
      </c>
      <c r="AG46" s="64" t="s">
        <v>275</v>
      </c>
      <c r="AH46" s="122"/>
      <c r="AI46" s="64"/>
      <c r="AJ46" s="284"/>
      <c r="AK46" s="285"/>
      <c r="AL46" s="285"/>
      <c r="AM46" s="286"/>
      <c r="AN46" s="117"/>
      <c r="AO46" s="118"/>
      <c r="AP46" s="118"/>
      <c r="AQ46" s="119"/>
      <c r="AR46" s="46"/>
      <c r="AU46" s="91"/>
      <c r="AV46" s="112">
        <f>AV43-AV45</f>
        <v>0</v>
      </c>
    </row>
    <row r="47" spans="1:49" ht="15.75" customHeight="1">
      <c r="A47" s="46"/>
      <c r="B47" s="120" t="s">
        <v>143</v>
      </c>
      <c r="C47" s="126"/>
      <c r="D47" s="127"/>
      <c r="E47" s="127"/>
      <c r="F47" s="128"/>
      <c r="G47" s="166"/>
      <c r="H47" s="167"/>
      <c r="I47" s="167"/>
      <c r="J47" s="167"/>
      <c r="K47" s="167"/>
      <c r="L47" s="168"/>
      <c r="M47" s="105" t="str">
        <f>IF($S$19="✔","（翌月払いのため","")</f>
        <v/>
      </c>
      <c r="N47" s="106" t="str">
        <f>IF($S$19="✔",N46-1,"")</f>
        <v/>
      </c>
      <c r="O47" s="105" t="str">
        <f>IF($S$19="✔","ヶ月）","")</f>
        <v/>
      </c>
      <c r="P47" s="107"/>
      <c r="Q47" s="422"/>
      <c r="R47" s="423"/>
      <c r="S47" s="423"/>
      <c r="T47" s="424"/>
      <c r="U47" s="78"/>
      <c r="V47" s="69"/>
      <c r="W47" s="69"/>
      <c r="X47" s="69"/>
      <c r="Y47" s="70"/>
      <c r="Z47" s="78"/>
      <c r="AA47" s="69"/>
      <c r="AB47" s="69"/>
      <c r="AC47" s="69"/>
      <c r="AD47" s="70"/>
      <c r="AE47" s="78"/>
      <c r="AF47" s="69"/>
      <c r="AG47" s="69"/>
      <c r="AH47" s="69"/>
      <c r="AI47" s="70"/>
      <c r="AJ47" s="234"/>
      <c r="AK47" s="235"/>
      <c r="AL47" s="235"/>
      <c r="AM47" s="231"/>
      <c r="AN47" s="132"/>
      <c r="AO47" s="133"/>
      <c r="AP47" s="133"/>
      <c r="AQ47" s="134"/>
      <c r="AR47" s="46"/>
    </row>
    <row r="48" spans="1:49" ht="15.75" customHeight="1">
      <c r="A48" s="46"/>
      <c r="B48" s="292">
        <v>3</v>
      </c>
      <c r="C48" s="435" t="s">
        <v>257</v>
      </c>
      <c r="D48" s="436"/>
      <c r="E48" s="436"/>
      <c r="F48" s="437"/>
      <c r="G48" s="300" t="s">
        <v>218</v>
      </c>
      <c r="H48" s="301"/>
      <c r="I48" s="301"/>
      <c r="J48" s="301"/>
      <c r="K48" s="301"/>
      <c r="L48" s="302"/>
      <c r="M48" s="50"/>
      <c r="N48" s="51"/>
      <c r="O48" s="51"/>
      <c r="P48" s="51"/>
      <c r="Q48" s="441" t="s">
        <v>251</v>
      </c>
      <c r="R48" s="442"/>
      <c r="S48" s="442"/>
      <c r="T48" s="443"/>
      <c r="U48" s="281"/>
      <c r="V48" s="282"/>
      <c r="W48" s="282"/>
      <c r="X48" s="282"/>
      <c r="Y48" s="283"/>
      <c r="Z48" s="50"/>
      <c r="AA48" s="51"/>
      <c r="AB48" s="51"/>
      <c r="AC48" s="51"/>
      <c r="AD48" s="161" t="s">
        <v>252</v>
      </c>
      <c r="AE48" s="97" t="s">
        <v>198</v>
      </c>
      <c r="AF48" s="51"/>
      <c r="AG48" s="51"/>
      <c r="AH48" s="51"/>
      <c r="AI48" s="90"/>
      <c r="AJ48" s="232">
        <f>MIN(AF49,AF51,AF54)</f>
        <v>37500</v>
      </c>
      <c r="AK48" s="233"/>
      <c r="AL48" s="233"/>
      <c r="AM48" s="230" t="s">
        <v>220</v>
      </c>
      <c r="AN48" s="428" t="s">
        <v>258</v>
      </c>
      <c r="AO48" s="429"/>
      <c r="AP48" s="429"/>
      <c r="AQ48" s="430"/>
      <c r="AR48" s="46"/>
    </row>
    <row r="49" spans="1:49" ht="15.75" customHeight="1">
      <c r="A49" s="46"/>
      <c r="B49" s="293"/>
      <c r="C49" s="438"/>
      <c r="D49" s="439"/>
      <c r="E49" s="439"/>
      <c r="F49" s="440"/>
      <c r="G49" s="425">
        <v>45976</v>
      </c>
      <c r="H49" s="426"/>
      <c r="I49" s="426"/>
      <c r="J49" s="426"/>
      <c r="K49" s="426"/>
      <c r="L49" s="427"/>
      <c r="M49" s="98" t="s">
        <v>221</v>
      </c>
      <c r="N49" s="46">
        <f>IF($G$49="","",DATEDIF(G49,$M$27,"m")+1)</f>
        <v>5</v>
      </c>
      <c r="O49" s="46" t="s">
        <v>222</v>
      </c>
      <c r="P49" s="99" t="s">
        <v>223</v>
      </c>
      <c r="Q49" s="444"/>
      <c r="R49" s="445"/>
      <c r="S49" s="445"/>
      <c r="T49" s="446"/>
      <c r="U49" s="100"/>
      <c r="V49" s="290">
        <f>V50*W51</f>
        <v>75000</v>
      </c>
      <c r="W49" s="290"/>
      <c r="X49" s="290"/>
      <c r="Y49" s="64" t="s">
        <v>220</v>
      </c>
      <c r="Z49" s="98"/>
      <c r="AA49" s="285">
        <f>AA50*AB51</f>
        <v>75000</v>
      </c>
      <c r="AB49" s="285"/>
      <c r="AC49" s="285"/>
      <c r="AD49" s="64" t="s">
        <v>220</v>
      </c>
      <c r="AE49" s="98"/>
      <c r="AF49" s="271">
        <f>IF(V49=0,0,ROUNDDOWN((V49)/2,0))</f>
        <v>37500</v>
      </c>
      <c r="AG49" s="271"/>
      <c r="AH49" s="271"/>
      <c r="AI49" s="64" t="s">
        <v>220</v>
      </c>
      <c r="AJ49" s="284"/>
      <c r="AK49" s="285"/>
      <c r="AL49" s="285"/>
      <c r="AM49" s="286"/>
      <c r="AN49" s="431"/>
      <c r="AO49" s="432"/>
      <c r="AP49" s="432"/>
      <c r="AQ49" s="433"/>
      <c r="AR49" s="46"/>
      <c r="AS49" s="48">
        <f>YEAR($AS$1)*12+MONTH($AS$1)-YEAR(G49)*12-MONTH(G49)
-IF(DAY(G49+1)=1,IF(DAY($AS$1+1)&gt;1,1),IF(AND(DAY($AS$1+1)&gt;1,
 DAY($AS$1)&lt;DAY(G49)),1))</f>
        <v>5</v>
      </c>
      <c r="AU49" s="91" t="s">
        <v>201</v>
      </c>
      <c r="AV49" s="101">
        <f>MIN(N49,N50,N54,N55)</f>
        <v>5</v>
      </c>
      <c r="AW49" s="48" t="s">
        <v>202</v>
      </c>
    </row>
    <row r="50" spans="1:49" ht="15.75" customHeight="1">
      <c r="A50" s="46"/>
      <c r="B50" s="293"/>
      <c r="C50" s="438"/>
      <c r="D50" s="439"/>
      <c r="E50" s="439"/>
      <c r="F50" s="440"/>
      <c r="G50" s="169"/>
      <c r="H50" s="170"/>
      <c r="I50" s="170"/>
      <c r="J50" s="170"/>
      <c r="K50" s="170"/>
      <c r="L50" s="171"/>
      <c r="M50" s="105" t="str">
        <f>IF($S$19="✔","（翌月払いのため","")</f>
        <v/>
      </c>
      <c r="N50" s="106" t="str">
        <f>IF($S$19="✔",N49-1,"")</f>
        <v/>
      </c>
      <c r="O50" s="105" t="str">
        <f>IF($S$19="✔","ヶ月）","")</f>
        <v/>
      </c>
      <c r="P50" s="107"/>
      <c r="Q50" s="447"/>
      <c r="R50" s="448"/>
      <c r="S50" s="448"/>
      <c r="T50" s="449"/>
      <c r="U50" s="108" t="s">
        <v>221</v>
      </c>
      <c r="V50" s="434">
        <v>15000</v>
      </c>
      <c r="W50" s="434"/>
      <c r="X50" s="269" t="s">
        <v>224</v>
      </c>
      <c r="Y50" s="270"/>
      <c r="Z50" s="98" t="s">
        <v>225</v>
      </c>
      <c r="AA50" s="434">
        <v>15000</v>
      </c>
      <c r="AB50" s="434"/>
      <c r="AC50" s="269" t="s">
        <v>224</v>
      </c>
      <c r="AD50" s="270"/>
      <c r="AE50" s="109" t="s">
        <v>226</v>
      </c>
      <c r="AF50" s="110"/>
      <c r="AG50" s="110"/>
      <c r="AH50" s="110"/>
      <c r="AI50" s="64"/>
      <c r="AJ50" s="284"/>
      <c r="AK50" s="285"/>
      <c r="AL50" s="285"/>
      <c r="AM50" s="286"/>
      <c r="AN50" s="413" t="s">
        <v>254</v>
      </c>
      <c r="AO50" s="414"/>
      <c r="AP50" s="414"/>
      <c r="AQ50" s="415"/>
      <c r="AR50" s="46"/>
      <c r="AU50" s="91" t="s">
        <v>205</v>
      </c>
      <c r="AV50" s="101">
        <f>IF(MIN(N49,N54,N50,N55)&gt;=73,72,MIN(N49,N54,N50,N55))</f>
        <v>5</v>
      </c>
      <c r="AW50" s="48" t="s">
        <v>200</v>
      </c>
    </row>
    <row r="51" spans="1:49" ht="15.75" customHeight="1">
      <c r="A51" s="86"/>
      <c r="B51" s="293"/>
      <c r="C51" s="438"/>
      <c r="D51" s="439"/>
      <c r="E51" s="439"/>
      <c r="F51" s="440"/>
      <c r="G51" s="250" t="s">
        <v>227</v>
      </c>
      <c r="H51" s="251"/>
      <c r="I51" s="251"/>
      <c r="J51" s="251"/>
      <c r="K51" s="251"/>
      <c r="L51" s="252"/>
      <c r="M51" s="256" t="s">
        <v>228</v>
      </c>
      <c r="N51" s="257"/>
      <c r="O51" s="257"/>
      <c r="P51" s="258"/>
      <c r="Q51" s="416" t="s">
        <v>259</v>
      </c>
      <c r="R51" s="417"/>
      <c r="S51" s="417"/>
      <c r="T51" s="418"/>
      <c r="U51" s="111"/>
      <c r="V51" s="46"/>
      <c r="W51" s="165">
        <v>5</v>
      </c>
      <c r="X51" s="269" t="s">
        <v>229</v>
      </c>
      <c r="Y51" s="270"/>
      <c r="Z51" s="98"/>
      <c r="AA51" s="46"/>
      <c r="AB51" s="165">
        <v>5</v>
      </c>
      <c r="AC51" s="269" t="s">
        <v>229</v>
      </c>
      <c r="AD51" s="270"/>
      <c r="AE51" s="98"/>
      <c r="AF51" s="271">
        <f>ROUNDDOWN(AA49/2,0)</f>
        <v>37500</v>
      </c>
      <c r="AG51" s="271"/>
      <c r="AH51" s="271"/>
      <c r="AI51" s="64" t="s">
        <v>220</v>
      </c>
      <c r="AJ51" s="284"/>
      <c r="AK51" s="285"/>
      <c r="AL51" s="285"/>
      <c r="AM51" s="286"/>
      <c r="AN51" s="413"/>
      <c r="AO51" s="414"/>
      <c r="AP51" s="414"/>
      <c r="AQ51" s="415"/>
      <c r="AR51" s="46"/>
      <c r="AU51" s="91" t="s">
        <v>209</v>
      </c>
      <c r="AV51" s="112">
        <f>IF(AV50&gt;=13,AV50-(AV50-12),AV50)-(AV49-AV50)</f>
        <v>5</v>
      </c>
      <c r="AW51" s="48" t="s">
        <v>200</v>
      </c>
    </row>
    <row r="52" spans="1:49" ht="15.75" customHeight="1">
      <c r="A52" s="46"/>
      <c r="B52" s="303" t="s">
        <v>230</v>
      </c>
      <c r="C52" s="438"/>
      <c r="D52" s="439"/>
      <c r="E52" s="439"/>
      <c r="F52" s="440"/>
      <c r="G52" s="253"/>
      <c r="H52" s="254"/>
      <c r="I52" s="254"/>
      <c r="J52" s="254"/>
      <c r="K52" s="254"/>
      <c r="L52" s="255"/>
      <c r="M52" s="259"/>
      <c r="N52" s="229"/>
      <c r="O52" s="229"/>
      <c r="P52" s="260"/>
      <c r="Q52" s="419"/>
      <c r="R52" s="420"/>
      <c r="S52" s="420"/>
      <c r="T52" s="421"/>
      <c r="U52" s="98"/>
      <c r="V52" s="46"/>
      <c r="W52" s="46"/>
      <c r="X52" s="46"/>
      <c r="Y52" s="64"/>
      <c r="Z52" s="98"/>
      <c r="AA52" s="46"/>
      <c r="AB52" s="173"/>
      <c r="AC52" s="46"/>
      <c r="AD52" s="64"/>
      <c r="AE52" s="114" t="s">
        <v>211</v>
      </c>
      <c r="AF52" s="115"/>
      <c r="AG52" s="115"/>
      <c r="AH52" s="115"/>
      <c r="AI52" s="116" t="str">
        <f>IF(AV53=0,"","×"&amp;AV53)</f>
        <v>×5</v>
      </c>
      <c r="AJ52" s="284"/>
      <c r="AK52" s="285"/>
      <c r="AL52" s="285"/>
      <c r="AM52" s="286"/>
      <c r="AN52" s="117"/>
      <c r="AO52" s="118"/>
      <c r="AP52" s="118"/>
      <c r="AQ52" s="119"/>
      <c r="AR52" s="46"/>
      <c r="AU52" s="91" t="s">
        <v>212</v>
      </c>
      <c r="AV52" s="112">
        <f>IF(AV50=AV51,1,AV50-AV51+1)</f>
        <v>1</v>
      </c>
      <c r="AW52" s="48" t="s">
        <v>213</v>
      </c>
    </row>
    <row r="53" spans="1:49" ht="13.9" customHeight="1">
      <c r="A53" s="46"/>
      <c r="B53" s="303"/>
      <c r="C53" s="438"/>
      <c r="D53" s="439"/>
      <c r="E53" s="439"/>
      <c r="F53" s="440"/>
      <c r="G53" s="253"/>
      <c r="H53" s="254"/>
      <c r="I53" s="254"/>
      <c r="J53" s="254"/>
      <c r="K53" s="254"/>
      <c r="L53" s="255"/>
      <c r="M53" s="259"/>
      <c r="N53" s="229"/>
      <c r="O53" s="229"/>
      <c r="P53" s="260"/>
      <c r="Q53" s="419"/>
      <c r="R53" s="420"/>
      <c r="S53" s="420"/>
      <c r="T53" s="421"/>
      <c r="U53" s="98"/>
      <c r="V53" s="46"/>
      <c r="W53" s="46"/>
      <c r="X53" s="46"/>
      <c r="Y53" s="64"/>
      <c r="Z53" s="98"/>
      <c r="AA53" s="46"/>
      <c r="AB53" s="46"/>
      <c r="AC53" s="46"/>
      <c r="AD53" s="64"/>
      <c r="AE53" s="114"/>
      <c r="AF53" s="115"/>
      <c r="AG53" s="115"/>
      <c r="AH53" s="115"/>
      <c r="AI53" s="116" t="str">
        <f>IF(AV54=0,"","×"&amp;AV54)</f>
        <v/>
      </c>
      <c r="AJ53" s="284"/>
      <c r="AK53" s="285"/>
      <c r="AL53" s="285"/>
      <c r="AM53" s="286"/>
      <c r="AN53" s="117"/>
      <c r="AO53" s="118"/>
      <c r="AP53" s="118"/>
      <c r="AQ53" s="119"/>
      <c r="AR53" s="46"/>
      <c r="AU53" s="91" t="s">
        <v>248</v>
      </c>
      <c r="AV53" s="112">
        <f>IF(AV52&gt;=25,IF(AV52&lt;=36,36-AV52+1,0),AV51)</f>
        <v>5</v>
      </c>
      <c r="AW53" s="48" t="s">
        <v>213</v>
      </c>
    </row>
    <row r="54" spans="1:49" ht="15.75" customHeight="1">
      <c r="A54" s="46"/>
      <c r="B54" s="303"/>
      <c r="C54" s="450" t="s">
        <v>231</v>
      </c>
      <c r="D54" s="451"/>
      <c r="E54" s="452"/>
      <c r="F54" s="453"/>
      <c r="G54" s="425">
        <v>45988</v>
      </c>
      <c r="H54" s="426"/>
      <c r="I54" s="426"/>
      <c r="J54" s="426"/>
      <c r="K54" s="426"/>
      <c r="L54" s="427"/>
      <c r="M54" s="98" t="s">
        <v>221</v>
      </c>
      <c r="N54" s="46">
        <f>IF(G54="","",DATEDIF(G54,$M$27,"m")+1)</f>
        <v>5</v>
      </c>
      <c r="O54" s="46" t="s">
        <v>222</v>
      </c>
      <c r="P54" s="99" t="s">
        <v>223</v>
      </c>
      <c r="Q54" s="419"/>
      <c r="R54" s="420"/>
      <c r="S54" s="420"/>
      <c r="T54" s="421"/>
      <c r="U54" s="98"/>
      <c r="V54" s="172" t="s">
        <v>143</v>
      </c>
      <c r="W54" s="86" t="s">
        <v>232</v>
      </c>
      <c r="X54" s="46"/>
      <c r="Y54" s="64"/>
      <c r="Z54" s="98"/>
      <c r="AA54" s="46"/>
      <c r="AB54" s="46"/>
      <c r="AC54" s="46"/>
      <c r="AD54" s="64"/>
      <c r="AE54" s="98"/>
      <c r="AF54" s="121">
        <f>AV53*7500</f>
        <v>37500</v>
      </c>
      <c r="AG54" s="64" t="s">
        <v>275</v>
      </c>
      <c r="AH54" s="122"/>
      <c r="AI54" s="64"/>
      <c r="AJ54" s="284"/>
      <c r="AK54" s="285"/>
      <c r="AL54" s="285"/>
      <c r="AM54" s="286"/>
      <c r="AN54" s="117"/>
      <c r="AO54" s="118"/>
      <c r="AP54" s="118"/>
      <c r="AQ54" s="119"/>
      <c r="AR54" s="46"/>
      <c r="AU54" s="91"/>
      <c r="AV54" s="112">
        <f>AV51-AV53</f>
        <v>0</v>
      </c>
    </row>
    <row r="55" spans="1:49" ht="15.75" customHeight="1">
      <c r="A55" s="46"/>
      <c r="B55" s="120" t="s">
        <v>143</v>
      </c>
      <c r="C55" s="126"/>
      <c r="D55" s="127"/>
      <c r="E55" s="127"/>
      <c r="F55" s="128"/>
      <c r="G55" s="166"/>
      <c r="H55" s="167"/>
      <c r="I55" s="167"/>
      <c r="J55" s="167"/>
      <c r="K55" s="167"/>
      <c r="L55" s="168"/>
      <c r="M55" s="105" t="str">
        <f>IF($S$19="✔","（翌月払いのため","")</f>
        <v/>
      </c>
      <c r="N55" s="106" t="str">
        <f>IF($S$19="✔",N54-1,"")</f>
        <v/>
      </c>
      <c r="O55" s="105" t="str">
        <f>IF($S$19="✔","ヶ月）","")</f>
        <v/>
      </c>
      <c r="P55" s="107"/>
      <c r="Q55" s="422"/>
      <c r="R55" s="423"/>
      <c r="S55" s="423"/>
      <c r="T55" s="424"/>
      <c r="U55" s="78"/>
      <c r="V55" s="69"/>
      <c r="W55" s="69"/>
      <c r="X55" s="69"/>
      <c r="Y55" s="70"/>
      <c r="Z55" s="78"/>
      <c r="AA55" s="69"/>
      <c r="AB55" s="69"/>
      <c r="AC55" s="69"/>
      <c r="AD55" s="70"/>
      <c r="AE55" s="78"/>
      <c r="AF55" s="69"/>
      <c r="AG55" s="69"/>
      <c r="AH55" s="69"/>
      <c r="AI55" s="70"/>
      <c r="AJ55" s="234"/>
      <c r="AK55" s="235"/>
      <c r="AL55" s="235"/>
      <c r="AM55" s="231"/>
      <c r="AN55" s="132"/>
      <c r="AO55" s="133"/>
      <c r="AP55" s="133"/>
      <c r="AQ55" s="134"/>
      <c r="AR55" s="46"/>
    </row>
    <row r="56" spans="1:49" ht="14.25" customHeight="1">
      <c r="A56" s="46"/>
      <c r="B56" s="239" t="s">
        <v>22</v>
      </c>
      <c r="C56" s="240"/>
      <c r="D56" s="240"/>
      <c r="E56" s="240"/>
      <c r="F56" s="230"/>
      <c r="G56" s="223"/>
      <c r="H56" s="224"/>
      <c r="I56" s="224"/>
      <c r="J56" s="224"/>
      <c r="K56" s="224"/>
      <c r="L56" s="225"/>
      <c r="M56" s="223"/>
      <c r="N56" s="224"/>
      <c r="O56" s="224"/>
      <c r="P56" s="225"/>
      <c r="Q56" s="223"/>
      <c r="R56" s="224"/>
      <c r="S56" s="224"/>
      <c r="T56" s="225"/>
      <c r="U56" s="243">
        <f>SUM(V33+V41+V49)</f>
        <v>315000</v>
      </c>
      <c r="V56" s="244"/>
      <c r="W56" s="244"/>
      <c r="X56" s="244"/>
      <c r="Y56" s="230" t="s">
        <v>9</v>
      </c>
      <c r="Z56" s="232">
        <f>SUM(AA33+AA41+AA49)</f>
        <v>315000</v>
      </c>
      <c r="AA56" s="233"/>
      <c r="AB56" s="233"/>
      <c r="AC56" s="233"/>
      <c r="AD56" s="230" t="s">
        <v>9</v>
      </c>
      <c r="AE56" s="223"/>
      <c r="AF56" s="224"/>
      <c r="AG56" s="224"/>
      <c r="AH56" s="224"/>
      <c r="AI56" s="225"/>
      <c r="AJ56" s="232">
        <f>SUM(AJ32:AL55)</f>
        <v>157500</v>
      </c>
      <c r="AK56" s="233"/>
      <c r="AL56" s="233"/>
      <c r="AM56" s="230" t="s">
        <v>9</v>
      </c>
      <c r="AN56" s="223"/>
      <c r="AO56" s="224"/>
      <c r="AP56" s="224"/>
      <c r="AQ56" s="225"/>
      <c r="AR56" s="46"/>
    </row>
    <row r="57" spans="1:49" ht="14.25" customHeight="1">
      <c r="A57" s="46"/>
      <c r="B57" s="241"/>
      <c r="C57" s="242"/>
      <c r="D57" s="242"/>
      <c r="E57" s="242"/>
      <c r="F57" s="231"/>
      <c r="G57" s="226"/>
      <c r="H57" s="227"/>
      <c r="I57" s="227"/>
      <c r="J57" s="227"/>
      <c r="K57" s="227"/>
      <c r="L57" s="228"/>
      <c r="M57" s="226"/>
      <c r="N57" s="227"/>
      <c r="O57" s="227"/>
      <c r="P57" s="228"/>
      <c r="Q57" s="226"/>
      <c r="R57" s="227"/>
      <c r="S57" s="227"/>
      <c r="T57" s="228"/>
      <c r="U57" s="245"/>
      <c r="V57" s="246"/>
      <c r="W57" s="246"/>
      <c r="X57" s="246"/>
      <c r="Y57" s="231"/>
      <c r="Z57" s="234"/>
      <c r="AA57" s="235"/>
      <c r="AB57" s="235"/>
      <c r="AC57" s="235"/>
      <c r="AD57" s="231"/>
      <c r="AE57" s="226"/>
      <c r="AF57" s="227"/>
      <c r="AG57" s="227"/>
      <c r="AH57" s="227"/>
      <c r="AI57" s="228"/>
      <c r="AJ57" s="234"/>
      <c r="AK57" s="235"/>
      <c r="AL57" s="235"/>
      <c r="AM57" s="231"/>
      <c r="AN57" s="226"/>
      <c r="AO57" s="227"/>
      <c r="AP57" s="227"/>
      <c r="AQ57" s="228"/>
      <c r="AR57" s="46"/>
    </row>
    <row r="58" spans="1:49" ht="21" customHeight="1">
      <c r="A58" s="46"/>
      <c r="B58" s="135" t="s">
        <v>233</v>
      </c>
      <c r="C58" s="88"/>
      <c r="D58" s="88"/>
      <c r="E58" s="88"/>
      <c r="F58" s="88"/>
      <c r="G58" s="88"/>
      <c r="H58" s="88"/>
      <c r="I58" s="88"/>
      <c r="J58" s="88"/>
      <c r="K58" s="88"/>
      <c r="L58" s="136"/>
      <c r="M58" s="46"/>
      <c r="N58" s="46"/>
      <c r="O58" s="46"/>
      <c r="P58" s="46"/>
      <c r="Q58" s="137"/>
      <c r="R58" s="136"/>
      <c r="S58" s="88"/>
      <c r="T58" s="88"/>
      <c r="U58" s="88"/>
      <c r="V58" s="88"/>
      <c r="W58" s="88"/>
      <c r="X58" s="88"/>
      <c r="Y58" s="88"/>
      <c r="Z58" s="88"/>
      <c r="AA58" s="88"/>
      <c r="AB58" s="88"/>
      <c r="AC58" s="88"/>
      <c r="AD58" s="88"/>
      <c r="AE58" s="88"/>
      <c r="AF58" s="88"/>
      <c r="AG58" s="88"/>
      <c r="AH58" s="88"/>
      <c r="AI58" s="88"/>
      <c r="AJ58" s="46"/>
      <c r="AK58" s="46"/>
      <c r="AL58" s="46"/>
      <c r="AM58" s="46"/>
      <c r="AN58" s="88"/>
      <c r="AO58" s="88"/>
      <c r="AP58" s="88"/>
      <c r="AQ58" s="88"/>
      <c r="AR58" s="46"/>
    </row>
    <row r="59" spans="1:49" ht="13.5" customHeight="1">
      <c r="A59" s="46"/>
      <c r="B59" s="229" t="s">
        <v>260</v>
      </c>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46"/>
    </row>
    <row r="60" spans="1:49" ht="15" customHeight="1">
      <c r="A60" s="46"/>
      <c r="B60" s="229"/>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29"/>
      <c r="AP60" s="229"/>
      <c r="AQ60" s="229"/>
      <c r="AR60" s="46"/>
    </row>
    <row r="61" spans="1:49" ht="15" customHeight="1">
      <c r="A61" s="46"/>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46"/>
    </row>
    <row r="62" spans="1:49" ht="15" customHeight="1">
      <c r="A62" s="46"/>
      <c r="B62" s="229"/>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46"/>
    </row>
  </sheetData>
  <mergeCells count="139">
    <mergeCell ref="M3:AH3"/>
    <mergeCell ref="AI3:AQ3"/>
    <mergeCell ref="B5:B6"/>
    <mergeCell ref="C5:C6"/>
    <mergeCell ref="D5:L6"/>
    <mergeCell ref="B9:B11"/>
    <mergeCell ref="C9:C11"/>
    <mergeCell ref="D9:L11"/>
    <mergeCell ref="AC9:AC11"/>
    <mergeCell ref="AD9:AL11"/>
    <mergeCell ref="AM9:AM11"/>
    <mergeCell ref="P10:Q10"/>
    <mergeCell ref="U19:W20"/>
    <mergeCell ref="X19:AQ20"/>
    <mergeCell ref="M20:T20"/>
    <mergeCell ref="P11:Q11"/>
    <mergeCell ref="B16:H16"/>
    <mergeCell ref="I16:T16"/>
    <mergeCell ref="U16:AQ16"/>
    <mergeCell ref="B17:H20"/>
    <mergeCell ref="I17:L17"/>
    <mergeCell ref="M17:T17"/>
    <mergeCell ref="U17:W18"/>
    <mergeCell ref="X17:AQ18"/>
    <mergeCell ref="I18:L18"/>
    <mergeCell ref="B28:B31"/>
    <mergeCell ref="C28:F31"/>
    <mergeCell ref="G28:L31"/>
    <mergeCell ref="M28:P31"/>
    <mergeCell ref="Q28:T29"/>
    <mergeCell ref="M18:T18"/>
    <mergeCell ref="I19:L19"/>
    <mergeCell ref="M19:Q19"/>
    <mergeCell ref="S19:T19"/>
    <mergeCell ref="U28:AD28"/>
    <mergeCell ref="AE28:AI31"/>
    <mergeCell ref="AN28:AQ29"/>
    <mergeCell ref="Q30:T31"/>
    <mergeCell ref="U30:Y31"/>
    <mergeCell ref="Z30:AD31"/>
    <mergeCell ref="AJ30:AM31"/>
    <mergeCell ref="AN30:AQ31"/>
    <mergeCell ref="F27:K27"/>
    <mergeCell ref="M27:Q27"/>
    <mergeCell ref="B32:B35"/>
    <mergeCell ref="C32:F37"/>
    <mergeCell ref="G32:L32"/>
    <mergeCell ref="Q32:T34"/>
    <mergeCell ref="U32:Y32"/>
    <mergeCell ref="AJ32:AL39"/>
    <mergeCell ref="B36:B38"/>
    <mergeCell ref="C38:D38"/>
    <mergeCell ref="E38:F38"/>
    <mergeCell ref="AN34:AQ35"/>
    <mergeCell ref="G35:L37"/>
    <mergeCell ref="M35:P37"/>
    <mergeCell ref="Q35:T39"/>
    <mergeCell ref="X35:Y35"/>
    <mergeCell ref="AC35:AD35"/>
    <mergeCell ref="AF35:AH35"/>
    <mergeCell ref="G38:L38"/>
    <mergeCell ref="W38:Y38"/>
    <mergeCell ref="AM32:AM39"/>
    <mergeCell ref="AN32:AQ33"/>
    <mergeCell ref="G33:L33"/>
    <mergeCell ref="V33:X33"/>
    <mergeCell ref="AA33:AC33"/>
    <mergeCell ref="AF33:AH33"/>
    <mergeCell ref="V34:W34"/>
    <mergeCell ref="X34:Y34"/>
    <mergeCell ref="AA34:AB34"/>
    <mergeCell ref="AC34:AD34"/>
    <mergeCell ref="B40:B43"/>
    <mergeCell ref="C40:F45"/>
    <mergeCell ref="G40:L40"/>
    <mergeCell ref="Q40:T42"/>
    <mergeCell ref="U40:Y40"/>
    <mergeCell ref="AJ40:AL47"/>
    <mergeCell ref="B44:B46"/>
    <mergeCell ref="C46:D46"/>
    <mergeCell ref="E46:F46"/>
    <mergeCell ref="AN42:AQ43"/>
    <mergeCell ref="G43:L45"/>
    <mergeCell ref="M43:P45"/>
    <mergeCell ref="Q43:T47"/>
    <mergeCell ref="X43:Y43"/>
    <mergeCell ref="AC43:AD43"/>
    <mergeCell ref="AF43:AH43"/>
    <mergeCell ref="G46:L46"/>
    <mergeCell ref="AM40:AM47"/>
    <mergeCell ref="AN40:AQ41"/>
    <mergeCell ref="G41:L41"/>
    <mergeCell ref="V41:X41"/>
    <mergeCell ref="AA41:AC41"/>
    <mergeCell ref="AF41:AH41"/>
    <mergeCell ref="V42:W42"/>
    <mergeCell ref="X42:Y42"/>
    <mergeCell ref="AA42:AB42"/>
    <mergeCell ref="AC42:AD42"/>
    <mergeCell ref="B48:B51"/>
    <mergeCell ref="C48:F53"/>
    <mergeCell ref="G48:L48"/>
    <mergeCell ref="Q48:T50"/>
    <mergeCell ref="U48:Y48"/>
    <mergeCell ref="AJ48:AL55"/>
    <mergeCell ref="B52:B54"/>
    <mergeCell ref="C54:D54"/>
    <mergeCell ref="E54:F54"/>
    <mergeCell ref="AN50:AQ51"/>
    <mergeCell ref="G51:L53"/>
    <mergeCell ref="M51:P53"/>
    <mergeCell ref="Q51:T55"/>
    <mergeCell ref="X51:Y51"/>
    <mergeCell ref="AC51:AD51"/>
    <mergeCell ref="AF51:AH51"/>
    <mergeCell ref="G54:L54"/>
    <mergeCell ref="AM48:AM55"/>
    <mergeCell ref="AN48:AQ49"/>
    <mergeCell ref="G49:L49"/>
    <mergeCell ref="V49:X49"/>
    <mergeCell ref="AA49:AC49"/>
    <mergeCell ref="AF49:AH49"/>
    <mergeCell ref="V50:W50"/>
    <mergeCell ref="X50:Y50"/>
    <mergeCell ref="AA50:AB50"/>
    <mergeCell ref="AC50:AD50"/>
    <mergeCell ref="B59:AQ62"/>
    <mergeCell ref="Z56:AC57"/>
    <mergeCell ref="AD56:AD57"/>
    <mergeCell ref="AE56:AI57"/>
    <mergeCell ref="AJ56:AL57"/>
    <mergeCell ref="AM56:AM57"/>
    <mergeCell ref="AN56:AQ57"/>
    <mergeCell ref="B56:F57"/>
    <mergeCell ref="G56:L57"/>
    <mergeCell ref="M56:P57"/>
    <mergeCell ref="Q56:T57"/>
    <mergeCell ref="U56:X57"/>
    <mergeCell ref="Y56:Y57"/>
  </mergeCells>
  <phoneticPr fontId="1"/>
  <dataValidations count="2">
    <dataValidation type="list" allowBlank="1" showInputMessage="1" showErrorMessage="1" errorTitle="入力確認" error="リストから選択してください。" sqref="C5:C6 C9:C11" xr:uid="{345FFBD3-5E58-405E-86B4-10627F5400A6}">
      <formula1>"✔,　"</formula1>
    </dataValidation>
    <dataValidation type="list" allowBlank="1" showInputMessage="1" showErrorMessage="1" sqref="B39 B47 B55 S19:T19 O5:O6 V38 V46 V54" xr:uid="{CAFFD232-EF96-4E52-A224-C8193F12BEF2}">
      <formula1>"✔,　"</formula1>
    </dataValidation>
  </dataValidations>
  <printOptions horizontalCentered="1"/>
  <pageMargins left="0.23622047244094491" right="0.23622047244094491" top="0.65" bottom="0.21" header="0.17" footer="0.17"/>
  <pageSetup paperSize="9" scale="69" fitToHeight="0" orientation="landscape" r:id="rId1"/>
  <rowBreaks count="1" manualBreakCount="1">
    <brk id="26" max="4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F82E8-CD94-4711-8631-FB4A69179CE0}">
  <sheetPr>
    <tabColor theme="0" tint="-0.14999847407452621"/>
    <pageSetUpPr fitToPage="1"/>
  </sheetPr>
  <dimension ref="A1:AW62"/>
  <sheetViews>
    <sheetView view="pageBreakPreview" zoomScale="90" zoomScaleNormal="90" zoomScaleSheetLayoutView="90" workbookViewId="0">
      <selection activeCell="C32" sqref="C32:F37"/>
    </sheetView>
  </sheetViews>
  <sheetFormatPr defaultColWidth="8.125" defaultRowHeight="13.5"/>
  <cols>
    <col min="1" max="1" width="3.375" style="48" customWidth="1"/>
    <col min="2" max="2" width="4.875" style="48" customWidth="1"/>
    <col min="3" max="6" width="3.375" style="48" customWidth="1"/>
    <col min="7" max="8" width="3" style="48" customWidth="1"/>
    <col min="9" max="9" width="1.875" style="48" customWidth="1"/>
    <col min="10" max="11" width="3" style="48" customWidth="1"/>
    <col min="12" max="12" width="8.125" style="48" customWidth="1"/>
    <col min="13" max="13" width="2.625" style="48" customWidth="1"/>
    <col min="14" max="15" width="4.625" style="48" customWidth="1"/>
    <col min="16" max="16" width="2.5" style="48" customWidth="1"/>
    <col min="17" max="17" width="3.375" style="48" customWidth="1"/>
    <col min="18" max="18" width="10.5" style="48" customWidth="1"/>
    <col min="19" max="19" width="3.375" style="48" customWidth="1"/>
    <col min="20" max="20" width="5.875" style="48" customWidth="1"/>
    <col min="21" max="21" width="1.25" style="48" customWidth="1"/>
    <col min="22" max="22" width="3.375" style="48" customWidth="1"/>
    <col min="23" max="23" width="4.25" style="48" customWidth="1"/>
    <col min="24" max="24" width="3.375" style="48" customWidth="1"/>
    <col min="25" max="25" width="6.75" style="48" customWidth="1"/>
    <col min="26" max="26" width="1.25" style="48" customWidth="1"/>
    <col min="27" max="27" width="3.375" style="48" customWidth="1"/>
    <col min="28" max="28" width="4.25" style="48" customWidth="1"/>
    <col min="29" max="29" width="3.375" style="48" customWidth="1"/>
    <col min="30" max="30" width="7.75" style="48" customWidth="1"/>
    <col min="31" max="31" width="3.375" style="48" customWidth="1"/>
    <col min="32" max="32" width="9.5" style="48" customWidth="1"/>
    <col min="33" max="33" width="3.375" style="48" customWidth="1"/>
    <col min="34" max="34" width="8.375" style="48" customWidth="1"/>
    <col min="35" max="35" width="10" style="48" customWidth="1"/>
    <col min="36" max="37" width="3.375" style="48" customWidth="1"/>
    <col min="38" max="38" width="5.625" style="48" customWidth="1"/>
    <col min="39" max="44" width="3.375" style="48" customWidth="1"/>
    <col min="45" max="45" width="9.875" style="48" hidden="1" customWidth="1"/>
    <col min="46" max="46" width="8.875" style="48" customWidth="1"/>
    <col min="47" max="48" width="8.375" style="48" customWidth="1"/>
    <col min="49" max="16384" width="8.125" style="48"/>
  </cols>
  <sheetData>
    <row r="1" spans="1:46" ht="9" customHeight="1">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7">
        <f>EDATE(M27,1)</f>
        <v>46142</v>
      </c>
    </row>
    <row r="2" spans="1:46" ht="16.5">
      <c r="A2" s="46"/>
      <c r="B2" s="49" t="s">
        <v>157</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row>
    <row r="3" spans="1:46" ht="20.25" customHeight="1">
      <c r="A3" s="46"/>
      <c r="B3" s="46"/>
      <c r="C3" s="46"/>
      <c r="D3" s="46"/>
      <c r="E3" s="46"/>
      <c r="F3" s="46"/>
      <c r="G3" s="46"/>
      <c r="H3" s="46"/>
      <c r="I3" s="46"/>
      <c r="J3" s="46"/>
      <c r="K3" s="46"/>
      <c r="L3" s="46"/>
      <c r="M3" s="369"/>
      <c r="N3" s="369"/>
      <c r="O3" s="369"/>
      <c r="P3" s="369"/>
      <c r="Q3" s="369"/>
      <c r="R3" s="369"/>
      <c r="S3" s="369"/>
      <c r="T3" s="369"/>
      <c r="U3" s="369"/>
      <c r="V3" s="369"/>
      <c r="W3" s="369"/>
      <c r="X3" s="369"/>
      <c r="Y3" s="369"/>
      <c r="Z3" s="369"/>
      <c r="AA3" s="369"/>
      <c r="AB3" s="369"/>
      <c r="AC3" s="369"/>
      <c r="AD3" s="369"/>
      <c r="AE3" s="369"/>
      <c r="AF3" s="369"/>
      <c r="AG3" s="369"/>
      <c r="AH3" s="369"/>
      <c r="AI3" s="393"/>
      <c r="AJ3" s="393"/>
      <c r="AK3" s="393"/>
      <c r="AL3" s="393"/>
      <c r="AM3" s="393"/>
      <c r="AN3" s="393"/>
      <c r="AO3" s="393"/>
      <c r="AP3" s="393"/>
      <c r="AQ3" s="393"/>
      <c r="AR3" s="46"/>
    </row>
    <row r="4" spans="1:46" ht="7.5" customHeight="1">
      <c r="A4" s="46"/>
      <c r="B4" s="50"/>
      <c r="C4" s="51"/>
      <c r="D4" s="51"/>
      <c r="E4" s="51"/>
      <c r="F4" s="51"/>
      <c r="G4" s="51"/>
      <c r="H4" s="51"/>
      <c r="I4" s="51"/>
      <c r="J4" s="51"/>
      <c r="K4" s="51"/>
      <c r="L4" s="51"/>
      <c r="M4" s="52"/>
      <c r="N4" s="53"/>
      <c r="O4" s="52"/>
      <c r="P4" s="52"/>
      <c r="Q4" s="52"/>
      <c r="R4" s="52"/>
      <c r="S4" s="52"/>
      <c r="T4" s="52"/>
      <c r="U4" s="52"/>
      <c r="V4" s="52"/>
      <c r="W4" s="52"/>
      <c r="X4" s="52"/>
      <c r="Y4" s="52"/>
      <c r="Z4" s="52"/>
      <c r="AA4" s="52"/>
      <c r="AB4" s="52"/>
      <c r="AC4" s="52"/>
      <c r="AD4" s="52"/>
      <c r="AE4" s="52"/>
      <c r="AF4" s="52"/>
      <c r="AG4" s="52"/>
      <c r="AH4" s="52"/>
      <c r="AI4" s="54"/>
      <c r="AJ4" s="54"/>
      <c r="AK4" s="54"/>
      <c r="AL4" s="54"/>
      <c r="AM4" s="54"/>
      <c r="AN4" s="54"/>
      <c r="AO4" s="54"/>
      <c r="AP4" s="54"/>
      <c r="AQ4" s="55"/>
      <c r="AR4" s="46"/>
    </row>
    <row r="5" spans="1:46" ht="22.5" customHeight="1">
      <c r="A5" s="46"/>
      <c r="B5" s="394">
        <v>1</v>
      </c>
      <c r="C5" s="492" t="s">
        <v>235</v>
      </c>
      <c r="D5" s="397" t="s">
        <v>158</v>
      </c>
      <c r="E5" s="397"/>
      <c r="F5" s="397"/>
      <c r="G5" s="397"/>
      <c r="H5" s="397"/>
      <c r="I5" s="397"/>
      <c r="J5" s="397"/>
      <c r="K5" s="397"/>
      <c r="L5" s="397"/>
      <c r="M5" s="56"/>
      <c r="N5" s="57"/>
      <c r="O5" s="159" t="s">
        <v>235</v>
      </c>
      <c r="P5" s="58" t="s">
        <v>159</v>
      </c>
      <c r="Q5" s="56"/>
      <c r="R5" s="56"/>
      <c r="S5" s="56"/>
      <c r="T5" s="56"/>
      <c r="U5" s="56"/>
      <c r="V5" s="56"/>
      <c r="W5" s="56"/>
      <c r="X5" s="56"/>
      <c r="Y5" s="56"/>
      <c r="Z5" s="56"/>
      <c r="AA5" s="56"/>
      <c r="AB5" s="56"/>
      <c r="AC5" s="56"/>
      <c r="AD5" s="56"/>
      <c r="AE5" s="56"/>
      <c r="AF5" s="56"/>
      <c r="AG5" s="56"/>
      <c r="AH5" s="56"/>
      <c r="AI5" s="59"/>
      <c r="AJ5" s="59"/>
      <c r="AK5" s="59"/>
      <c r="AL5" s="59"/>
      <c r="AM5" s="59"/>
      <c r="AN5" s="59"/>
      <c r="AO5" s="59"/>
      <c r="AP5" s="59"/>
      <c r="AQ5" s="60"/>
      <c r="AR5" s="46"/>
    </row>
    <row r="6" spans="1:46" ht="22.5" customHeight="1">
      <c r="A6" s="46"/>
      <c r="B6" s="394"/>
      <c r="C6" s="493"/>
      <c r="D6" s="397"/>
      <c r="E6" s="397"/>
      <c r="F6" s="397"/>
      <c r="G6" s="397"/>
      <c r="H6" s="397"/>
      <c r="I6" s="397"/>
      <c r="J6" s="397"/>
      <c r="K6" s="397"/>
      <c r="L6" s="397"/>
      <c r="M6" s="49"/>
      <c r="N6" s="61"/>
      <c r="O6" s="62" t="s">
        <v>143</v>
      </c>
      <c r="P6" s="58" t="s">
        <v>160</v>
      </c>
      <c r="Q6" s="58"/>
      <c r="R6" s="63"/>
      <c r="S6" s="58" t="s">
        <v>161</v>
      </c>
      <c r="T6" s="58"/>
      <c r="U6" s="58"/>
      <c r="V6" s="58"/>
      <c r="W6" s="58"/>
      <c r="X6" s="46"/>
      <c r="Y6" s="46"/>
      <c r="Z6" s="49"/>
      <c r="AA6" s="49"/>
      <c r="AB6" s="49"/>
      <c r="AC6" s="49"/>
      <c r="AD6" s="49"/>
      <c r="AE6" s="49"/>
      <c r="AF6" s="49"/>
      <c r="AG6" s="49"/>
      <c r="AH6" s="49"/>
      <c r="AI6" s="49"/>
      <c r="AJ6" s="49"/>
      <c r="AK6" s="46"/>
      <c r="AL6" s="46"/>
      <c r="AM6" s="46"/>
      <c r="AN6" s="46"/>
      <c r="AO6" s="46"/>
      <c r="AP6" s="46"/>
      <c r="AQ6" s="64"/>
      <c r="AR6" s="46"/>
      <c r="AS6" s="46"/>
      <c r="AT6" s="46"/>
    </row>
    <row r="7" spans="1:46" ht="7.5" customHeight="1">
      <c r="A7" s="46"/>
      <c r="B7" s="65"/>
      <c r="C7" s="66"/>
      <c r="D7" s="67"/>
      <c r="E7" s="67"/>
      <c r="F7" s="67"/>
      <c r="G7" s="67"/>
      <c r="H7" s="67"/>
      <c r="I7" s="67"/>
      <c r="J7" s="67"/>
      <c r="K7" s="67"/>
      <c r="L7" s="67"/>
      <c r="M7" s="66"/>
      <c r="N7" s="65"/>
      <c r="O7" s="68"/>
      <c r="P7" s="68"/>
      <c r="Q7" s="68"/>
      <c r="R7" s="68"/>
      <c r="S7" s="68"/>
      <c r="T7" s="68"/>
      <c r="U7" s="68"/>
      <c r="V7" s="68"/>
      <c r="W7" s="68"/>
      <c r="X7" s="69"/>
      <c r="Y7" s="69"/>
      <c r="Z7" s="66"/>
      <c r="AA7" s="66"/>
      <c r="AB7" s="66"/>
      <c r="AC7" s="66"/>
      <c r="AD7" s="66"/>
      <c r="AE7" s="66"/>
      <c r="AF7" s="66"/>
      <c r="AG7" s="66"/>
      <c r="AH7" s="66"/>
      <c r="AI7" s="66"/>
      <c r="AJ7" s="66"/>
      <c r="AK7" s="69"/>
      <c r="AL7" s="69"/>
      <c r="AM7" s="69"/>
      <c r="AN7" s="69"/>
      <c r="AO7" s="69"/>
      <c r="AP7" s="69"/>
      <c r="AQ7" s="70"/>
      <c r="AR7" s="46"/>
      <c r="AS7" s="46"/>
      <c r="AT7" s="46"/>
    </row>
    <row r="8" spans="1:46" ht="7.5" customHeight="1">
      <c r="A8" s="46"/>
      <c r="B8" s="61"/>
      <c r="C8" s="49"/>
      <c r="D8" s="49"/>
      <c r="E8" s="49"/>
      <c r="F8" s="49"/>
      <c r="G8" s="49"/>
      <c r="H8" s="49"/>
      <c r="I8" s="49"/>
      <c r="J8" s="49"/>
      <c r="K8" s="49"/>
      <c r="L8" s="49"/>
      <c r="M8" s="49"/>
      <c r="N8" s="61"/>
      <c r="O8" s="58"/>
      <c r="P8" s="58"/>
      <c r="Q8" s="58"/>
      <c r="R8" s="58"/>
      <c r="S8" s="58"/>
      <c r="T8" s="58"/>
      <c r="U8" s="58"/>
      <c r="V8" s="58"/>
      <c r="W8" s="58"/>
      <c r="X8" s="58"/>
      <c r="Y8" s="58"/>
      <c r="Z8" s="58"/>
      <c r="AA8" s="58"/>
      <c r="AB8" s="58"/>
      <c r="AC8" s="58"/>
      <c r="AD8" s="58"/>
      <c r="AE8" s="58"/>
      <c r="AF8" s="58"/>
      <c r="AG8" s="58"/>
      <c r="AH8" s="58"/>
      <c r="AI8" s="58"/>
      <c r="AJ8" s="58"/>
      <c r="AK8" s="74"/>
      <c r="AL8" s="74"/>
      <c r="AM8" s="58"/>
      <c r="AN8" s="74"/>
      <c r="AO8" s="74"/>
      <c r="AP8" s="74"/>
      <c r="AQ8" s="60"/>
      <c r="AR8" s="59"/>
      <c r="AS8" s="59"/>
      <c r="AT8" s="46"/>
    </row>
    <row r="9" spans="1:46" ht="10.5" customHeight="1">
      <c r="A9" s="46"/>
      <c r="B9" s="394">
        <v>2</v>
      </c>
      <c r="C9" s="400" t="s">
        <v>143</v>
      </c>
      <c r="D9" s="397" t="s">
        <v>24</v>
      </c>
      <c r="E9" s="397"/>
      <c r="F9" s="397"/>
      <c r="G9" s="397"/>
      <c r="H9" s="397"/>
      <c r="I9" s="397"/>
      <c r="J9" s="397"/>
      <c r="K9" s="397"/>
      <c r="L9" s="397"/>
      <c r="M9" s="49"/>
      <c r="N9" s="61"/>
      <c r="O9" s="71"/>
      <c r="P9" s="71"/>
      <c r="Q9" s="71"/>
      <c r="R9" s="71"/>
      <c r="S9" s="71"/>
      <c r="T9" s="71"/>
      <c r="U9" s="71"/>
      <c r="V9" s="71"/>
      <c r="W9" s="71"/>
      <c r="X9" s="46"/>
      <c r="Y9" s="46"/>
      <c r="Z9" s="49"/>
      <c r="AA9" s="49"/>
      <c r="AB9" s="72"/>
      <c r="AC9" s="409" t="s">
        <v>162</v>
      </c>
      <c r="AD9" s="410" t="s">
        <v>167</v>
      </c>
      <c r="AE9" s="410"/>
      <c r="AF9" s="410"/>
      <c r="AG9" s="410"/>
      <c r="AH9" s="410"/>
      <c r="AI9" s="410"/>
      <c r="AJ9" s="410"/>
      <c r="AK9" s="410"/>
      <c r="AL9" s="410"/>
      <c r="AM9" s="411" t="s">
        <v>163</v>
      </c>
      <c r="AN9" s="46"/>
      <c r="AO9" s="46"/>
      <c r="AP9" s="46"/>
      <c r="AQ9" s="64"/>
      <c r="AR9" s="46"/>
      <c r="AS9" s="46"/>
      <c r="AT9" s="46"/>
    </row>
    <row r="10" spans="1:46" ht="19.5" customHeight="1">
      <c r="A10" s="46"/>
      <c r="B10" s="394"/>
      <c r="C10" s="401"/>
      <c r="D10" s="397"/>
      <c r="E10" s="397"/>
      <c r="F10" s="397"/>
      <c r="G10" s="397"/>
      <c r="H10" s="397"/>
      <c r="I10" s="397"/>
      <c r="J10" s="397"/>
      <c r="K10" s="397"/>
      <c r="L10" s="397"/>
      <c r="M10" s="49"/>
      <c r="N10" s="61"/>
      <c r="O10" s="73" t="s">
        <v>164</v>
      </c>
      <c r="P10" s="412"/>
      <c r="Q10" s="412"/>
      <c r="R10" s="58" t="s">
        <v>261</v>
      </c>
      <c r="S10" s="71"/>
      <c r="T10" s="71"/>
      <c r="U10" s="71"/>
      <c r="V10" s="71"/>
      <c r="W10" s="71"/>
      <c r="X10" s="46"/>
      <c r="Y10" s="46"/>
      <c r="Z10" s="49"/>
      <c r="AA10" s="49"/>
      <c r="AB10" s="72"/>
      <c r="AC10" s="409"/>
      <c r="AD10" s="410"/>
      <c r="AE10" s="410"/>
      <c r="AF10" s="410"/>
      <c r="AG10" s="410"/>
      <c r="AH10" s="410"/>
      <c r="AI10" s="410"/>
      <c r="AJ10" s="410"/>
      <c r="AK10" s="410"/>
      <c r="AL10" s="410"/>
      <c r="AM10" s="411"/>
      <c r="AN10" s="46" t="s">
        <v>165</v>
      </c>
      <c r="AO10" s="46"/>
      <c r="AP10" s="46"/>
      <c r="AQ10" s="64"/>
      <c r="AR10" s="46"/>
      <c r="AS10" s="46"/>
      <c r="AT10" s="46"/>
    </row>
    <row r="11" spans="1:46" ht="16.899999999999999" customHeight="1">
      <c r="A11" s="46"/>
      <c r="B11" s="394"/>
      <c r="C11" s="408"/>
      <c r="D11" s="397"/>
      <c r="E11" s="397"/>
      <c r="F11" s="397"/>
      <c r="G11" s="397"/>
      <c r="H11" s="397"/>
      <c r="I11" s="397"/>
      <c r="J11" s="397"/>
      <c r="K11" s="397"/>
      <c r="L11" s="397"/>
      <c r="M11" s="49"/>
      <c r="N11" s="61"/>
      <c r="O11" s="58"/>
      <c r="P11" s="369"/>
      <c r="Q11" s="369"/>
      <c r="R11" s="58"/>
      <c r="S11" s="58"/>
      <c r="T11" s="58"/>
      <c r="U11" s="58"/>
      <c r="V11" s="58"/>
      <c r="W11" s="58"/>
      <c r="X11" s="58"/>
      <c r="Y11" s="58"/>
      <c r="Z11" s="58"/>
      <c r="AA11" s="58"/>
      <c r="AB11" s="72"/>
      <c r="AC11" s="409"/>
      <c r="AD11" s="410"/>
      <c r="AE11" s="410"/>
      <c r="AF11" s="410"/>
      <c r="AG11" s="410"/>
      <c r="AH11" s="410"/>
      <c r="AI11" s="410"/>
      <c r="AJ11" s="410"/>
      <c r="AK11" s="410"/>
      <c r="AL11" s="410"/>
      <c r="AM11" s="411"/>
      <c r="AN11" s="74"/>
      <c r="AO11" s="74"/>
      <c r="AP11" s="74"/>
      <c r="AQ11" s="60"/>
      <c r="AR11" s="59"/>
      <c r="AS11" s="59"/>
      <c r="AT11" s="46"/>
    </row>
    <row r="12" spans="1:46" ht="7.5" customHeight="1">
      <c r="A12" s="46"/>
      <c r="B12" s="78"/>
      <c r="C12" s="69"/>
      <c r="D12" s="69"/>
      <c r="E12" s="69"/>
      <c r="F12" s="69"/>
      <c r="G12" s="69"/>
      <c r="H12" s="69"/>
      <c r="I12" s="69"/>
      <c r="J12" s="69"/>
      <c r="K12" s="69"/>
      <c r="L12" s="69"/>
      <c r="M12" s="67"/>
      <c r="N12" s="79"/>
      <c r="O12" s="67"/>
      <c r="P12" s="67"/>
      <c r="Q12" s="67"/>
      <c r="R12" s="67"/>
      <c r="S12" s="67"/>
      <c r="T12" s="67"/>
      <c r="U12" s="67"/>
      <c r="V12" s="67"/>
      <c r="W12" s="67"/>
      <c r="X12" s="67"/>
      <c r="Y12" s="67"/>
      <c r="Z12" s="67"/>
      <c r="AA12" s="67"/>
      <c r="AB12" s="67"/>
      <c r="AC12" s="67"/>
      <c r="AD12" s="67"/>
      <c r="AE12" s="67"/>
      <c r="AF12" s="67"/>
      <c r="AG12" s="67"/>
      <c r="AH12" s="67"/>
      <c r="AI12" s="80"/>
      <c r="AJ12" s="80"/>
      <c r="AK12" s="80"/>
      <c r="AL12" s="80"/>
      <c r="AM12" s="80"/>
      <c r="AN12" s="80"/>
      <c r="AO12" s="80"/>
      <c r="AP12" s="80"/>
      <c r="AQ12" s="77"/>
      <c r="AR12" s="46"/>
    </row>
    <row r="13" spans="1:46" ht="20.25" customHeight="1">
      <c r="A13" s="46"/>
      <c r="B13" s="46" t="s">
        <v>169</v>
      </c>
      <c r="C13" s="46"/>
      <c r="D13" s="46"/>
      <c r="E13" s="46"/>
      <c r="F13" s="46"/>
      <c r="G13" s="46"/>
      <c r="H13" s="46"/>
      <c r="I13" s="46"/>
      <c r="J13" s="46"/>
      <c r="K13" s="46"/>
      <c r="L13" s="46"/>
      <c r="M13" s="81"/>
      <c r="N13" s="56"/>
      <c r="O13" s="56"/>
      <c r="P13" s="56"/>
      <c r="Q13" s="56"/>
      <c r="R13" s="56"/>
      <c r="S13" s="56"/>
      <c r="T13" s="56"/>
      <c r="U13" s="56"/>
      <c r="V13" s="56"/>
      <c r="W13" s="56"/>
      <c r="X13" s="56"/>
      <c r="Y13" s="56"/>
      <c r="Z13" s="56"/>
      <c r="AA13" s="56"/>
      <c r="AB13" s="56"/>
      <c r="AC13" s="56"/>
      <c r="AD13" s="56"/>
      <c r="AE13" s="56"/>
      <c r="AF13" s="56"/>
      <c r="AG13" s="56"/>
      <c r="AH13" s="56"/>
      <c r="AI13" s="59"/>
      <c r="AJ13" s="59"/>
      <c r="AK13" s="59"/>
      <c r="AL13" s="59"/>
      <c r="AM13" s="59"/>
      <c r="AN13" s="59"/>
      <c r="AO13" s="59"/>
      <c r="AP13" s="59"/>
      <c r="AQ13" s="59"/>
      <c r="AR13" s="46"/>
    </row>
    <row r="14" spans="1:46" ht="35.25" customHeight="1">
      <c r="A14" s="46"/>
      <c r="B14" s="46"/>
      <c r="C14" s="46"/>
      <c r="D14" s="46"/>
      <c r="E14" s="46"/>
      <c r="F14" s="46"/>
      <c r="G14" s="46"/>
      <c r="H14" s="46"/>
      <c r="I14" s="46"/>
      <c r="J14" s="46"/>
      <c r="K14" s="46"/>
      <c r="L14" s="46"/>
      <c r="M14" s="56"/>
      <c r="N14" s="56"/>
      <c r="O14" s="56"/>
      <c r="P14" s="56"/>
      <c r="Q14" s="56"/>
      <c r="R14" s="56"/>
      <c r="S14" s="56"/>
      <c r="T14" s="56"/>
      <c r="U14" s="56"/>
      <c r="V14" s="56"/>
      <c r="W14" s="56"/>
      <c r="X14" s="56"/>
      <c r="Y14" s="56"/>
      <c r="Z14" s="56"/>
      <c r="AA14" s="56"/>
      <c r="AB14" s="56"/>
      <c r="AC14" s="56"/>
      <c r="AD14" s="56"/>
      <c r="AE14" s="56"/>
      <c r="AF14" s="56"/>
      <c r="AG14" s="56"/>
      <c r="AH14" s="56"/>
      <c r="AI14" s="59"/>
      <c r="AJ14" s="59"/>
      <c r="AK14" s="59"/>
      <c r="AL14" s="59"/>
      <c r="AM14" s="59"/>
      <c r="AN14" s="59"/>
      <c r="AO14" s="59"/>
      <c r="AP14" s="59"/>
      <c r="AQ14" s="59"/>
      <c r="AR14" s="46"/>
    </row>
    <row r="15" spans="1:46" ht="15" customHeight="1">
      <c r="A15" s="46"/>
      <c r="B15" s="46" t="s">
        <v>170</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row>
    <row r="16" spans="1:46" ht="22.5" customHeight="1">
      <c r="A16" s="46"/>
      <c r="B16" s="370" t="s">
        <v>171</v>
      </c>
      <c r="C16" s="371"/>
      <c r="D16" s="371"/>
      <c r="E16" s="371"/>
      <c r="F16" s="371"/>
      <c r="G16" s="371"/>
      <c r="H16" s="372"/>
      <c r="I16" s="373" t="s">
        <v>268</v>
      </c>
      <c r="J16" s="373"/>
      <c r="K16" s="373"/>
      <c r="L16" s="373"/>
      <c r="M16" s="373"/>
      <c r="N16" s="373"/>
      <c r="O16" s="373"/>
      <c r="P16" s="373"/>
      <c r="Q16" s="373"/>
      <c r="R16" s="373"/>
      <c r="S16" s="373"/>
      <c r="T16" s="373"/>
      <c r="U16" s="370" t="s">
        <v>269</v>
      </c>
      <c r="V16" s="371"/>
      <c r="W16" s="371"/>
      <c r="X16" s="371"/>
      <c r="Y16" s="371"/>
      <c r="Z16" s="371"/>
      <c r="AA16" s="371"/>
      <c r="AB16" s="371"/>
      <c r="AC16" s="371"/>
      <c r="AD16" s="371"/>
      <c r="AE16" s="371"/>
      <c r="AF16" s="371"/>
      <c r="AG16" s="371"/>
      <c r="AH16" s="371"/>
      <c r="AI16" s="371"/>
      <c r="AJ16" s="371"/>
      <c r="AK16" s="371"/>
      <c r="AL16" s="371"/>
      <c r="AM16" s="371"/>
      <c r="AN16" s="371"/>
      <c r="AO16" s="371"/>
      <c r="AP16" s="371"/>
      <c r="AQ16" s="372"/>
      <c r="AR16" s="46"/>
      <c r="AS16" s="47"/>
    </row>
    <row r="17" spans="1:46" ht="30" customHeight="1">
      <c r="A17" s="46"/>
      <c r="B17" s="472" t="s">
        <v>236</v>
      </c>
      <c r="C17" s="473"/>
      <c r="D17" s="473"/>
      <c r="E17" s="473"/>
      <c r="F17" s="473"/>
      <c r="G17" s="473"/>
      <c r="H17" s="474"/>
      <c r="I17" s="481" t="s">
        <v>172</v>
      </c>
      <c r="J17" s="481"/>
      <c r="K17" s="481"/>
      <c r="L17" s="481"/>
      <c r="M17" s="482" t="s">
        <v>237</v>
      </c>
      <c r="N17" s="482"/>
      <c r="O17" s="482"/>
      <c r="P17" s="482"/>
      <c r="Q17" s="482"/>
      <c r="R17" s="482"/>
      <c r="S17" s="482"/>
      <c r="T17" s="482"/>
      <c r="U17" s="483" t="s">
        <v>173</v>
      </c>
      <c r="V17" s="484"/>
      <c r="W17" s="484"/>
      <c r="X17" s="487" t="s">
        <v>238</v>
      </c>
      <c r="Y17" s="487"/>
      <c r="Z17" s="487"/>
      <c r="AA17" s="487"/>
      <c r="AB17" s="487"/>
      <c r="AC17" s="487"/>
      <c r="AD17" s="487"/>
      <c r="AE17" s="487"/>
      <c r="AF17" s="487"/>
      <c r="AG17" s="487"/>
      <c r="AH17" s="487"/>
      <c r="AI17" s="487"/>
      <c r="AJ17" s="487"/>
      <c r="AK17" s="487"/>
      <c r="AL17" s="487"/>
      <c r="AM17" s="487"/>
      <c r="AN17" s="487"/>
      <c r="AO17" s="487"/>
      <c r="AP17" s="487"/>
      <c r="AQ17" s="488"/>
      <c r="AR17" s="46"/>
    </row>
    <row r="18" spans="1:46" ht="30" customHeight="1">
      <c r="A18" s="46"/>
      <c r="B18" s="475"/>
      <c r="C18" s="476"/>
      <c r="D18" s="476"/>
      <c r="E18" s="476"/>
      <c r="F18" s="476"/>
      <c r="G18" s="476"/>
      <c r="H18" s="477"/>
      <c r="I18" s="458" t="s">
        <v>174</v>
      </c>
      <c r="J18" s="458"/>
      <c r="K18" s="458"/>
      <c r="L18" s="458"/>
      <c r="M18" s="456" t="s">
        <v>262</v>
      </c>
      <c r="N18" s="456"/>
      <c r="O18" s="456"/>
      <c r="P18" s="456"/>
      <c r="Q18" s="456"/>
      <c r="R18" s="457"/>
      <c r="S18" s="457"/>
      <c r="T18" s="457"/>
      <c r="U18" s="485"/>
      <c r="V18" s="486"/>
      <c r="W18" s="486"/>
      <c r="X18" s="489"/>
      <c r="Y18" s="489"/>
      <c r="Z18" s="489"/>
      <c r="AA18" s="489"/>
      <c r="AB18" s="489"/>
      <c r="AC18" s="489"/>
      <c r="AD18" s="489"/>
      <c r="AE18" s="489"/>
      <c r="AF18" s="489"/>
      <c r="AG18" s="489"/>
      <c r="AH18" s="489"/>
      <c r="AI18" s="489"/>
      <c r="AJ18" s="489"/>
      <c r="AK18" s="489"/>
      <c r="AL18" s="489"/>
      <c r="AM18" s="489"/>
      <c r="AN18" s="489"/>
      <c r="AO18" s="489"/>
      <c r="AP18" s="489"/>
      <c r="AQ18" s="490"/>
      <c r="AR18" s="46"/>
    </row>
    <row r="19" spans="1:46" ht="30" customHeight="1">
      <c r="A19" s="46"/>
      <c r="B19" s="475"/>
      <c r="C19" s="476"/>
      <c r="D19" s="476"/>
      <c r="E19" s="476"/>
      <c r="F19" s="476"/>
      <c r="G19" s="476"/>
      <c r="H19" s="477"/>
      <c r="I19" s="458" t="s">
        <v>175</v>
      </c>
      <c r="J19" s="458"/>
      <c r="K19" s="458"/>
      <c r="L19" s="458"/>
      <c r="M19" s="456" t="s">
        <v>263</v>
      </c>
      <c r="N19" s="456"/>
      <c r="O19" s="456"/>
      <c r="P19" s="456"/>
      <c r="Q19" s="456"/>
      <c r="R19" s="82" t="s">
        <v>270</v>
      </c>
      <c r="S19" s="495" t="s">
        <v>235</v>
      </c>
      <c r="T19" s="496"/>
      <c r="U19" s="461" t="s">
        <v>176</v>
      </c>
      <c r="V19" s="462"/>
      <c r="W19" s="462"/>
      <c r="X19" s="465" t="s">
        <v>241</v>
      </c>
      <c r="Y19" s="465"/>
      <c r="Z19" s="465"/>
      <c r="AA19" s="465"/>
      <c r="AB19" s="465"/>
      <c r="AC19" s="465"/>
      <c r="AD19" s="465"/>
      <c r="AE19" s="465"/>
      <c r="AF19" s="465"/>
      <c r="AG19" s="465"/>
      <c r="AH19" s="465"/>
      <c r="AI19" s="465"/>
      <c r="AJ19" s="465"/>
      <c r="AK19" s="465"/>
      <c r="AL19" s="465"/>
      <c r="AM19" s="465"/>
      <c r="AN19" s="465"/>
      <c r="AO19" s="465"/>
      <c r="AP19" s="465"/>
      <c r="AQ19" s="466"/>
      <c r="AR19" s="46"/>
    </row>
    <row r="20" spans="1:46" ht="30" customHeight="1">
      <c r="A20" s="46"/>
      <c r="B20" s="478"/>
      <c r="C20" s="479"/>
      <c r="D20" s="479"/>
      <c r="E20" s="479"/>
      <c r="F20" s="479"/>
      <c r="G20" s="479"/>
      <c r="H20" s="480"/>
      <c r="I20" s="83" t="s">
        <v>271</v>
      </c>
      <c r="J20" s="84"/>
      <c r="K20" s="84"/>
      <c r="L20" s="85"/>
      <c r="M20" s="469" t="s">
        <v>242</v>
      </c>
      <c r="N20" s="470"/>
      <c r="O20" s="470"/>
      <c r="P20" s="470"/>
      <c r="Q20" s="470"/>
      <c r="R20" s="470"/>
      <c r="S20" s="470"/>
      <c r="T20" s="471"/>
      <c r="U20" s="463"/>
      <c r="V20" s="464"/>
      <c r="W20" s="464"/>
      <c r="X20" s="467"/>
      <c r="Y20" s="467"/>
      <c r="Z20" s="467"/>
      <c r="AA20" s="467"/>
      <c r="AB20" s="467"/>
      <c r="AC20" s="467"/>
      <c r="AD20" s="467"/>
      <c r="AE20" s="467"/>
      <c r="AF20" s="467"/>
      <c r="AG20" s="467"/>
      <c r="AH20" s="467"/>
      <c r="AI20" s="467"/>
      <c r="AJ20" s="467"/>
      <c r="AK20" s="467"/>
      <c r="AL20" s="467"/>
      <c r="AM20" s="467"/>
      <c r="AN20" s="467"/>
      <c r="AO20" s="467"/>
      <c r="AP20" s="467"/>
      <c r="AQ20" s="468"/>
      <c r="AR20" s="46"/>
    </row>
    <row r="21" spans="1:46" ht="15" customHeight="1">
      <c r="A21" s="46"/>
      <c r="B21" s="86" t="s">
        <v>177</v>
      </c>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row>
    <row r="22" spans="1:46" ht="15" customHeight="1">
      <c r="A22" s="46"/>
      <c r="B22" s="86" t="s">
        <v>178</v>
      </c>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row>
    <row r="23" spans="1:46" ht="15" customHeight="1">
      <c r="A23" s="46"/>
      <c r="B23" s="86" t="s">
        <v>179</v>
      </c>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row>
    <row r="24" spans="1:46" ht="15" customHeight="1">
      <c r="A24" s="46"/>
      <c r="B24" s="86" t="s">
        <v>180</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row>
    <row r="25" spans="1:46" ht="15" customHeight="1">
      <c r="A25" s="46"/>
      <c r="B25" s="86" t="s">
        <v>181</v>
      </c>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row>
    <row r="26" spans="1:46" ht="9" customHeight="1">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row>
    <row r="27" spans="1:46" ht="15" customHeight="1">
      <c r="A27" s="46"/>
      <c r="B27" s="46" t="s">
        <v>182</v>
      </c>
      <c r="C27" s="46"/>
      <c r="D27" s="46"/>
      <c r="E27" s="87" t="s">
        <v>183</v>
      </c>
      <c r="F27" s="346">
        <v>45748</v>
      </c>
      <c r="G27" s="346"/>
      <c r="H27" s="346"/>
      <c r="I27" s="346"/>
      <c r="J27" s="346"/>
      <c r="K27" s="346"/>
      <c r="L27" s="88" t="s">
        <v>184</v>
      </c>
      <c r="M27" s="346">
        <v>46112</v>
      </c>
      <c r="N27" s="346"/>
      <c r="O27" s="346"/>
      <c r="P27" s="346"/>
      <c r="Q27" s="346"/>
      <c r="R27" s="89" t="s">
        <v>185</v>
      </c>
      <c r="S27" s="89"/>
      <c r="T27" s="89"/>
      <c r="U27" s="89"/>
      <c r="V27" s="89"/>
      <c r="W27" s="46"/>
      <c r="X27" s="46"/>
      <c r="Y27" s="46"/>
      <c r="Z27" s="46"/>
      <c r="AA27" s="46"/>
      <c r="AB27" s="46"/>
      <c r="AC27" s="46"/>
      <c r="AD27" s="46"/>
      <c r="AE27" s="46"/>
      <c r="AF27" s="46"/>
      <c r="AG27" s="46"/>
      <c r="AH27" s="46"/>
      <c r="AI27" s="46"/>
      <c r="AJ27" s="46"/>
      <c r="AK27" s="46"/>
      <c r="AL27" s="46"/>
      <c r="AM27" s="46"/>
      <c r="AN27" s="46"/>
      <c r="AO27" s="46"/>
      <c r="AP27" s="46"/>
      <c r="AQ27" s="46"/>
      <c r="AR27" s="46"/>
    </row>
    <row r="28" spans="1:46" ht="15" customHeight="1">
      <c r="A28" s="46"/>
      <c r="B28" s="292" t="s">
        <v>186</v>
      </c>
      <c r="C28" s="347" t="s">
        <v>353</v>
      </c>
      <c r="D28" s="240"/>
      <c r="E28" s="240"/>
      <c r="F28" s="230"/>
      <c r="G28" s="347" t="s">
        <v>187</v>
      </c>
      <c r="H28" s="348"/>
      <c r="I28" s="348"/>
      <c r="J28" s="348"/>
      <c r="K28" s="348"/>
      <c r="L28" s="349"/>
      <c r="M28" s="347" t="s">
        <v>272</v>
      </c>
      <c r="N28" s="240"/>
      <c r="O28" s="240"/>
      <c r="P28" s="230"/>
      <c r="Q28" s="239" t="s">
        <v>188</v>
      </c>
      <c r="R28" s="240"/>
      <c r="S28" s="240"/>
      <c r="T28" s="230"/>
      <c r="U28" s="320" t="s">
        <v>189</v>
      </c>
      <c r="V28" s="321"/>
      <c r="W28" s="321"/>
      <c r="X28" s="321"/>
      <c r="Y28" s="321"/>
      <c r="Z28" s="321"/>
      <c r="AA28" s="321"/>
      <c r="AB28" s="321"/>
      <c r="AC28" s="321"/>
      <c r="AD28" s="322"/>
      <c r="AE28" s="239" t="s">
        <v>190</v>
      </c>
      <c r="AF28" s="240"/>
      <c r="AG28" s="240"/>
      <c r="AH28" s="240"/>
      <c r="AI28" s="240"/>
      <c r="AJ28" s="51"/>
      <c r="AK28" s="51"/>
      <c r="AL28" s="51"/>
      <c r="AM28" s="90"/>
      <c r="AN28" s="325" t="s">
        <v>191</v>
      </c>
      <c r="AO28" s="326"/>
      <c r="AP28" s="326"/>
      <c r="AQ28" s="327"/>
      <c r="AR28" s="46"/>
      <c r="AT28" s="91"/>
    </row>
    <row r="29" spans="1:46" ht="15" customHeight="1">
      <c r="A29" s="46"/>
      <c r="B29" s="293"/>
      <c r="C29" s="323"/>
      <c r="D29" s="324"/>
      <c r="E29" s="324"/>
      <c r="F29" s="286"/>
      <c r="G29" s="334"/>
      <c r="H29" s="335"/>
      <c r="I29" s="335"/>
      <c r="J29" s="335"/>
      <c r="K29" s="335"/>
      <c r="L29" s="336"/>
      <c r="M29" s="334"/>
      <c r="N29" s="324"/>
      <c r="O29" s="324"/>
      <c r="P29" s="286"/>
      <c r="Q29" s="350"/>
      <c r="R29" s="351"/>
      <c r="S29" s="351"/>
      <c r="T29" s="352"/>
      <c r="U29" s="92"/>
      <c r="V29" s="93"/>
      <c r="W29" s="160" t="str">
        <f>IF($C$5="✔","☑","")</f>
        <v>☑</v>
      </c>
      <c r="X29" s="93"/>
      <c r="Y29" s="94" t="e">
        <f>IF(#REF!="✔","☑","")</f>
        <v>#REF!</v>
      </c>
      <c r="Z29" s="93"/>
      <c r="AA29" s="93"/>
      <c r="AB29" s="94" t="str">
        <f>IF($C$9="✔","☑","")</f>
        <v/>
      </c>
      <c r="AC29" s="93"/>
      <c r="AD29" s="95"/>
      <c r="AE29" s="323"/>
      <c r="AF29" s="324"/>
      <c r="AG29" s="324"/>
      <c r="AH29" s="324"/>
      <c r="AI29" s="324"/>
      <c r="AJ29" s="46"/>
      <c r="AK29" s="46"/>
      <c r="AL29" s="46"/>
      <c r="AM29" s="64"/>
      <c r="AN29" s="328"/>
      <c r="AO29" s="329"/>
      <c r="AP29" s="329"/>
      <c r="AQ29" s="330"/>
      <c r="AR29" s="46"/>
      <c r="AT29" s="91"/>
    </row>
    <row r="30" spans="1:46" ht="15" customHeight="1">
      <c r="A30" s="46"/>
      <c r="B30" s="293"/>
      <c r="C30" s="323"/>
      <c r="D30" s="324"/>
      <c r="E30" s="324"/>
      <c r="F30" s="286"/>
      <c r="G30" s="334"/>
      <c r="H30" s="335"/>
      <c r="I30" s="335"/>
      <c r="J30" s="335"/>
      <c r="K30" s="335"/>
      <c r="L30" s="336"/>
      <c r="M30" s="323"/>
      <c r="N30" s="324"/>
      <c r="O30" s="324"/>
      <c r="P30" s="286"/>
      <c r="Q30" s="331" t="s">
        <v>192</v>
      </c>
      <c r="R30" s="332"/>
      <c r="S30" s="332"/>
      <c r="T30" s="333"/>
      <c r="U30" s="334" t="s">
        <v>193</v>
      </c>
      <c r="V30" s="335"/>
      <c r="W30" s="335"/>
      <c r="X30" s="335"/>
      <c r="Y30" s="336"/>
      <c r="Z30" s="340" t="s">
        <v>300</v>
      </c>
      <c r="AA30" s="341"/>
      <c r="AB30" s="341"/>
      <c r="AC30" s="341"/>
      <c r="AD30" s="342"/>
      <c r="AE30" s="323"/>
      <c r="AF30" s="324"/>
      <c r="AG30" s="324"/>
      <c r="AH30" s="324"/>
      <c r="AI30" s="324"/>
      <c r="AJ30" s="239" t="s">
        <v>274</v>
      </c>
      <c r="AK30" s="240"/>
      <c r="AL30" s="240"/>
      <c r="AM30" s="230"/>
      <c r="AN30" s="334" t="s">
        <v>194</v>
      </c>
      <c r="AO30" s="335"/>
      <c r="AP30" s="335"/>
      <c r="AQ30" s="336"/>
      <c r="AR30" s="46"/>
      <c r="AT30" s="91"/>
    </row>
    <row r="31" spans="1:46" ht="15" customHeight="1">
      <c r="A31" s="46"/>
      <c r="B31" s="319"/>
      <c r="C31" s="241"/>
      <c r="D31" s="242"/>
      <c r="E31" s="242"/>
      <c r="F31" s="231"/>
      <c r="G31" s="337"/>
      <c r="H31" s="338"/>
      <c r="I31" s="338"/>
      <c r="J31" s="338"/>
      <c r="K31" s="338"/>
      <c r="L31" s="339"/>
      <c r="M31" s="241"/>
      <c r="N31" s="242"/>
      <c r="O31" s="242"/>
      <c r="P31" s="231"/>
      <c r="Q31" s="241"/>
      <c r="R31" s="242"/>
      <c r="S31" s="242"/>
      <c r="T31" s="231"/>
      <c r="U31" s="337"/>
      <c r="V31" s="338"/>
      <c r="W31" s="338"/>
      <c r="X31" s="338"/>
      <c r="Y31" s="339"/>
      <c r="Z31" s="343"/>
      <c r="AA31" s="344"/>
      <c r="AB31" s="344"/>
      <c r="AC31" s="344"/>
      <c r="AD31" s="345"/>
      <c r="AE31" s="241"/>
      <c r="AF31" s="242"/>
      <c r="AG31" s="242"/>
      <c r="AH31" s="242"/>
      <c r="AI31" s="242"/>
      <c r="AJ31" s="241"/>
      <c r="AK31" s="242"/>
      <c r="AL31" s="242"/>
      <c r="AM31" s="231"/>
      <c r="AN31" s="337"/>
      <c r="AO31" s="338"/>
      <c r="AP31" s="338"/>
      <c r="AQ31" s="339"/>
      <c r="AR31" s="46"/>
      <c r="AT31" s="91"/>
    </row>
    <row r="32" spans="1:46" ht="15.75" customHeight="1">
      <c r="A32" s="46"/>
      <c r="B32" s="292">
        <v>1</v>
      </c>
      <c r="C32" s="435" t="s">
        <v>243</v>
      </c>
      <c r="D32" s="436"/>
      <c r="E32" s="436"/>
      <c r="F32" s="437"/>
      <c r="G32" s="300" t="s">
        <v>196</v>
      </c>
      <c r="H32" s="301"/>
      <c r="I32" s="301"/>
      <c r="J32" s="301"/>
      <c r="K32" s="301"/>
      <c r="L32" s="302"/>
      <c r="M32" s="50"/>
      <c r="N32" s="51"/>
      <c r="O32" s="51"/>
      <c r="P32" s="51"/>
      <c r="Q32" s="441" t="s">
        <v>264</v>
      </c>
      <c r="R32" s="442"/>
      <c r="S32" s="442"/>
      <c r="T32" s="443"/>
      <c r="U32" s="281"/>
      <c r="V32" s="282"/>
      <c r="W32" s="282"/>
      <c r="X32" s="282"/>
      <c r="Y32" s="283"/>
      <c r="Z32" s="50"/>
      <c r="AA32" s="51"/>
      <c r="AB32" s="51"/>
      <c r="AC32" s="51"/>
      <c r="AD32" s="161" t="s">
        <v>197</v>
      </c>
      <c r="AE32" s="97" t="s">
        <v>265</v>
      </c>
      <c r="AF32" s="51"/>
      <c r="AG32" s="51"/>
      <c r="AH32" s="51"/>
      <c r="AI32" s="90"/>
      <c r="AJ32" s="314">
        <f>MIN(AF33,AF35,AF38)</f>
        <v>82500</v>
      </c>
      <c r="AK32" s="315"/>
      <c r="AL32" s="315"/>
      <c r="AM32" s="230" t="s">
        <v>9</v>
      </c>
      <c r="AN32" s="428" t="s">
        <v>245</v>
      </c>
      <c r="AO32" s="429"/>
      <c r="AP32" s="429"/>
      <c r="AQ32" s="430"/>
      <c r="AR32" s="46"/>
    </row>
    <row r="33" spans="1:49" ht="15.75" customHeight="1">
      <c r="A33" s="46"/>
      <c r="B33" s="293"/>
      <c r="C33" s="438"/>
      <c r="D33" s="439"/>
      <c r="E33" s="439"/>
      <c r="F33" s="440"/>
      <c r="G33" s="425">
        <v>45748</v>
      </c>
      <c r="H33" s="426"/>
      <c r="I33" s="426"/>
      <c r="J33" s="426"/>
      <c r="K33" s="426"/>
      <c r="L33" s="427"/>
      <c r="M33" s="98" t="s">
        <v>199</v>
      </c>
      <c r="N33" s="46">
        <f>IF($G$33="","",DATEDIF(G33,$M$27,"m")+1)</f>
        <v>12</v>
      </c>
      <c r="O33" s="46" t="s">
        <v>200</v>
      </c>
      <c r="P33" s="99" t="s">
        <v>27</v>
      </c>
      <c r="Q33" s="444"/>
      <c r="R33" s="445"/>
      <c r="S33" s="445"/>
      <c r="T33" s="446"/>
      <c r="U33" s="100"/>
      <c r="V33" s="290">
        <f>V34*W35</f>
        <v>180000</v>
      </c>
      <c r="W33" s="290"/>
      <c r="X33" s="290"/>
      <c r="Y33" s="64" t="s">
        <v>9</v>
      </c>
      <c r="Z33" s="98"/>
      <c r="AA33" s="285">
        <f>AA34*AB35</f>
        <v>180000</v>
      </c>
      <c r="AB33" s="285"/>
      <c r="AC33" s="285"/>
      <c r="AD33" s="64" t="s">
        <v>9</v>
      </c>
      <c r="AE33" s="98"/>
      <c r="AF33" s="271">
        <f>IF(V33=0,0,ROUNDDOWN((V33)/2,0))</f>
        <v>90000</v>
      </c>
      <c r="AG33" s="271"/>
      <c r="AH33" s="271"/>
      <c r="AI33" s="64" t="s">
        <v>9</v>
      </c>
      <c r="AJ33" s="316"/>
      <c r="AK33" s="271"/>
      <c r="AL33" s="271"/>
      <c r="AM33" s="286"/>
      <c r="AN33" s="431"/>
      <c r="AO33" s="432"/>
      <c r="AP33" s="432"/>
      <c r="AQ33" s="433"/>
      <c r="AR33" s="46"/>
      <c r="AS33" s="48">
        <f>YEAR($AS$1)*12+MONTH($AS$1)-YEAR(G33)*12-MONTH(G33)
-IF(DAY(G33+1)=1,IF(DAY($AS$1+1)&gt;1,1),IF(AND(DAY($AS$1+1)&gt;1,
 DAY($AS$1)&lt;DAY(G33)),1))</f>
        <v>12</v>
      </c>
      <c r="AU33" s="91" t="s">
        <v>201</v>
      </c>
      <c r="AV33" s="101">
        <f>MIN(N33,N34,N38,N39)</f>
        <v>11</v>
      </c>
      <c r="AW33" s="48" t="s">
        <v>202</v>
      </c>
    </row>
    <row r="34" spans="1:49" ht="15.75" customHeight="1">
      <c r="A34" s="46"/>
      <c r="B34" s="293"/>
      <c r="C34" s="438"/>
      <c r="D34" s="439"/>
      <c r="E34" s="439"/>
      <c r="F34" s="440"/>
      <c r="G34" s="162"/>
      <c r="H34" s="163"/>
      <c r="I34" s="163"/>
      <c r="J34" s="163"/>
      <c r="K34" s="163"/>
      <c r="L34" s="164"/>
      <c r="M34" s="105" t="str">
        <f>IF($S$19="✔","（翌月払いのため","")</f>
        <v>（翌月払いのため</v>
      </c>
      <c r="N34" s="106">
        <f>IF($S$19="✔",N33-1,"")</f>
        <v>11</v>
      </c>
      <c r="O34" s="105" t="str">
        <f>IF($S$19="✔","ヶ月）","")</f>
        <v>ヶ月）</v>
      </c>
      <c r="P34" s="107"/>
      <c r="Q34" s="447"/>
      <c r="R34" s="448"/>
      <c r="S34" s="448"/>
      <c r="T34" s="449"/>
      <c r="U34" s="108" t="s">
        <v>199</v>
      </c>
      <c r="V34" s="434">
        <v>15000</v>
      </c>
      <c r="W34" s="434"/>
      <c r="X34" s="269" t="s">
        <v>203</v>
      </c>
      <c r="Y34" s="270"/>
      <c r="Z34" s="98" t="s">
        <v>183</v>
      </c>
      <c r="AA34" s="434">
        <v>15000</v>
      </c>
      <c r="AB34" s="434"/>
      <c r="AC34" s="269" t="s">
        <v>203</v>
      </c>
      <c r="AD34" s="270"/>
      <c r="AE34" s="109" t="s">
        <v>204</v>
      </c>
      <c r="AF34" s="110"/>
      <c r="AG34" s="110"/>
      <c r="AH34" s="110"/>
      <c r="AI34" s="64"/>
      <c r="AJ34" s="316"/>
      <c r="AK34" s="271"/>
      <c r="AL34" s="271"/>
      <c r="AM34" s="286"/>
      <c r="AN34" s="413" t="s">
        <v>246</v>
      </c>
      <c r="AO34" s="432"/>
      <c r="AP34" s="432"/>
      <c r="AQ34" s="433"/>
      <c r="AR34" s="46"/>
      <c r="AU34" s="91" t="s">
        <v>205</v>
      </c>
      <c r="AV34" s="101">
        <f>IF(MIN(N33,N38,N34,N39)&gt;=73,72,MIN(N33,N38,N34,N39))</f>
        <v>11</v>
      </c>
      <c r="AW34" s="48" t="s">
        <v>200</v>
      </c>
    </row>
    <row r="35" spans="1:49" ht="15.75" customHeight="1">
      <c r="A35" s="86"/>
      <c r="B35" s="293"/>
      <c r="C35" s="438"/>
      <c r="D35" s="439"/>
      <c r="E35" s="439"/>
      <c r="F35" s="440"/>
      <c r="G35" s="250" t="s">
        <v>206</v>
      </c>
      <c r="H35" s="251"/>
      <c r="I35" s="251"/>
      <c r="J35" s="251"/>
      <c r="K35" s="251"/>
      <c r="L35" s="252"/>
      <c r="M35" s="256" t="s">
        <v>207</v>
      </c>
      <c r="N35" s="257"/>
      <c r="O35" s="257"/>
      <c r="P35" s="258"/>
      <c r="Q35" s="416" t="s">
        <v>266</v>
      </c>
      <c r="R35" s="417"/>
      <c r="S35" s="417"/>
      <c r="T35" s="418"/>
      <c r="U35" s="111"/>
      <c r="V35" s="46"/>
      <c r="W35" s="165">
        <v>12</v>
      </c>
      <c r="X35" s="269" t="s">
        <v>208</v>
      </c>
      <c r="Y35" s="270"/>
      <c r="Z35" s="98"/>
      <c r="AA35" s="46"/>
      <c r="AB35" s="165">
        <v>12</v>
      </c>
      <c r="AC35" s="269" t="s">
        <v>208</v>
      </c>
      <c r="AD35" s="270"/>
      <c r="AE35" s="98"/>
      <c r="AF35" s="271">
        <f>ROUNDDOWN(AA33/2,0)</f>
        <v>90000</v>
      </c>
      <c r="AG35" s="271"/>
      <c r="AH35" s="271"/>
      <c r="AI35" s="64" t="s">
        <v>9</v>
      </c>
      <c r="AJ35" s="316"/>
      <c r="AK35" s="271"/>
      <c r="AL35" s="271"/>
      <c r="AM35" s="286"/>
      <c r="AN35" s="431"/>
      <c r="AO35" s="432"/>
      <c r="AP35" s="432"/>
      <c r="AQ35" s="433"/>
      <c r="AR35" s="46"/>
      <c r="AU35" s="91" t="s">
        <v>209</v>
      </c>
      <c r="AV35" s="112">
        <f>IF(AV34&gt;=13,AV34-(AV34-12),AV34)-(AV33-AV34)</f>
        <v>11</v>
      </c>
      <c r="AW35" s="48" t="s">
        <v>200</v>
      </c>
    </row>
    <row r="36" spans="1:49" ht="15.75" customHeight="1">
      <c r="A36" s="46"/>
      <c r="B36" s="303" t="s">
        <v>210</v>
      </c>
      <c r="C36" s="438"/>
      <c r="D36" s="439"/>
      <c r="E36" s="439"/>
      <c r="F36" s="440"/>
      <c r="G36" s="253"/>
      <c r="H36" s="254"/>
      <c r="I36" s="254"/>
      <c r="J36" s="254"/>
      <c r="K36" s="254"/>
      <c r="L36" s="255"/>
      <c r="M36" s="259"/>
      <c r="N36" s="229"/>
      <c r="O36" s="229"/>
      <c r="P36" s="260"/>
      <c r="Q36" s="419"/>
      <c r="R36" s="420"/>
      <c r="S36" s="420"/>
      <c r="T36" s="421"/>
      <c r="U36" s="98"/>
      <c r="V36" s="46"/>
      <c r="W36" s="46"/>
      <c r="X36" s="46"/>
      <c r="Y36" s="64"/>
      <c r="Z36" s="98"/>
      <c r="AA36" s="46"/>
      <c r="AB36" s="46"/>
      <c r="AC36" s="46"/>
      <c r="AD36" s="64"/>
      <c r="AE36" s="114" t="s">
        <v>211</v>
      </c>
      <c r="AF36" s="115"/>
      <c r="AG36" s="115"/>
      <c r="AH36" s="115"/>
      <c r="AI36" s="116" t="str">
        <f>IF(AV37=0,"","×"&amp;AV37)</f>
        <v>×11</v>
      </c>
      <c r="AJ36" s="316"/>
      <c r="AK36" s="271"/>
      <c r="AL36" s="271"/>
      <c r="AM36" s="286"/>
      <c r="AN36" s="117"/>
      <c r="AO36" s="118"/>
      <c r="AP36" s="118"/>
      <c r="AQ36" s="119"/>
      <c r="AR36" s="46"/>
      <c r="AU36" s="91" t="s">
        <v>212</v>
      </c>
      <c r="AV36" s="112">
        <f>IF(AV34=AV35,1,AV34-AV35+1)</f>
        <v>1</v>
      </c>
      <c r="AW36" s="48" t="s">
        <v>213</v>
      </c>
    </row>
    <row r="37" spans="1:49" ht="15.75" customHeight="1">
      <c r="A37" s="46"/>
      <c r="B37" s="303"/>
      <c r="C37" s="438"/>
      <c r="D37" s="439"/>
      <c r="E37" s="439"/>
      <c r="F37" s="440"/>
      <c r="G37" s="253"/>
      <c r="H37" s="254"/>
      <c r="I37" s="254"/>
      <c r="J37" s="254"/>
      <c r="K37" s="254"/>
      <c r="L37" s="255"/>
      <c r="M37" s="259"/>
      <c r="N37" s="229"/>
      <c r="O37" s="229"/>
      <c r="P37" s="260"/>
      <c r="Q37" s="419"/>
      <c r="R37" s="420"/>
      <c r="S37" s="420"/>
      <c r="T37" s="421"/>
      <c r="U37" s="98"/>
      <c r="V37" s="46"/>
      <c r="W37" s="46"/>
      <c r="X37" s="46"/>
      <c r="Y37" s="64"/>
      <c r="Z37" s="98"/>
      <c r="AA37" s="46"/>
      <c r="AB37" s="46"/>
      <c r="AC37" s="46"/>
      <c r="AD37" s="64"/>
      <c r="AE37" s="114"/>
      <c r="AF37" s="115"/>
      <c r="AG37" s="115"/>
      <c r="AH37" s="115"/>
      <c r="AI37" s="116" t="str">
        <f>IF(AV38=0,"","×"&amp;AV38)</f>
        <v/>
      </c>
      <c r="AJ37" s="316"/>
      <c r="AK37" s="271"/>
      <c r="AL37" s="271"/>
      <c r="AM37" s="286"/>
      <c r="AN37" s="117"/>
      <c r="AO37" s="118"/>
      <c r="AP37" s="118"/>
      <c r="AQ37" s="119"/>
      <c r="AR37" s="46"/>
      <c r="AU37" s="91" t="s">
        <v>248</v>
      </c>
      <c r="AV37" s="112">
        <f>IF(AV36&gt;=25,IF(AV36&lt;=60,36-AV36+1,0),AV35)</f>
        <v>11</v>
      </c>
      <c r="AW37" s="48" t="s">
        <v>213</v>
      </c>
    </row>
    <row r="38" spans="1:49" ht="15.75" customHeight="1">
      <c r="A38" s="46"/>
      <c r="B38" s="303"/>
      <c r="C38" s="450" t="s">
        <v>215</v>
      </c>
      <c r="D38" s="451"/>
      <c r="E38" s="454" t="s">
        <v>249</v>
      </c>
      <c r="F38" s="455"/>
      <c r="G38" s="425">
        <v>45774</v>
      </c>
      <c r="H38" s="426"/>
      <c r="I38" s="426"/>
      <c r="J38" s="426"/>
      <c r="K38" s="426"/>
      <c r="L38" s="427"/>
      <c r="M38" s="98" t="s">
        <v>199</v>
      </c>
      <c r="N38" s="46">
        <f>IF(G38="","",DATEDIF(G38,$M$27,"m")+1)</f>
        <v>12</v>
      </c>
      <c r="O38" s="46" t="s">
        <v>200</v>
      </c>
      <c r="P38" s="99" t="s">
        <v>27</v>
      </c>
      <c r="Q38" s="419"/>
      <c r="R38" s="420"/>
      <c r="S38" s="420"/>
      <c r="T38" s="421"/>
      <c r="U38" s="98"/>
      <c r="V38" s="120" t="s">
        <v>143</v>
      </c>
      <c r="W38" s="310" t="s">
        <v>216</v>
      </c>
      <c r="X38" s="311"/>
      <c r="Y38" s="312"/>
      <c r="Z38" s="98"/>
      <c r="AA38" s="46"/>
      <c r="AB38" s="46"/>
      <c r="AC38" s="46"/>
      <c r="AD38" s="64"/>
      <c r="AE38" s="98"/>
      <c r="AF38" s="121">
        <f>AV37*7500</f>
        <v>82500</v>
      </c>
      <c r="AG38" s="64" t="s">
        <v>275</v>
      </c>
      <c r="AH38" s="122"/>
      <c r="AI38" s="64"/>
      <c r="AJ38" s="316"/>
      <c r="AK38" s="271"/>
      <c r="AL38" s="271"/>
      <c r="AM38" s="286"/>
      <c r="AN38" s="123"/>
      <c r="AO38" s="124"/>
      <c r="AP38" s="124"/>
      <c r="AQ38" s="125"/>
      <c r="AR38" s="46"/>
      <c r="AU38" s="91"/>
      <c r="AV38" s="112"/>
    </row>
    <row r="39" spans="1:49" ht="15.75" customHeight="1">
      <c r="A39" s="46"/>
      <c r="B39" s="120" t="s">
        <v>143</v>
      </c>
      <c r="C39" s="126"/>
      <c r="D39" s="127"/>
      <c r="E39" s="127"/>
      <c r="F39" s="128"/>
      <c r="G39" s="162"/>
      <c r="H39" s="163"/>
      <c r="I39" s="163"/>
      <c r="J39" s="163"/>
      <c r="K39" s="163"/>
      <c r="L39" s="164"/>
      <c r="M39" s="105" t="str">
        <f>IF($S$19="✔","（翌月払いのため","")</f>
        <v>（翌月払いのため</v>
      </c>
      <c r="N39" s="106">
        <f>IF($S$19="✔",N38-1,"")</f>
        <v>11</v>
      </c>
      <c r="O39" s="105" t="str">
        <f>IF($S$19="✔","ヶ月）","")</f>
        <v>ヶ月）</v>
      </c>
      <c r="P39" s="107"/>
      <c r="Q39" s="422"/>
      <c r="R39" s="423"/>
      <c r="S39" s="423"/>
      <c r="T39" s="424"/>
      <c r="U39" s="78"/>
      <c r="V39" s="69"/>
      <c r="W39" s="69"/>
      <c r="X39" s="69"/>
      <c r="Y39" s="70"/>
      <c r="Z39" s="78"/>
      <c r="AA39" s="69"/>
      <c r="AB39" s="69"/>
      <c r="AC39" s="69"/>
      <c r="AD39" s="70"/>
      <c r="AE39" s="78"/>
      <c r="AF39" s="69"/>
      <c r="AG39" s="69"/>
      <c r="AH39" s="69"/>
      <c r="AI39" s="70"/>
      <c r="AJ39" s="317"/>
      <c r="AK39" s="318"/>
      <c r="AL39" s="318"/>
      <c r="AM39" s="231"/>
      <c r="AN39" s="129"/>
      <c r="AO39" s="130"/>
      <c r="AP39" s="130"/>
      <c r="AQ39" s="131"/>
      <c r="AR39" s="46"/>
    </row>
    <row r="40" spans="1:49" ht="15.75" customHeight="1">
      <c r="A40" s="46"/>
      <c r="B40" s="292">
        <v>2</v>
      </c>
      <c r="C40" s="435" t="s">
        <v>250</v>
      </c>
      <c r="D40" s="436"/>
      <c r="E40" s="436"/>
      <c r="F40" s="437"/>
      <c r="G40" s="300" t="s">
        <v>218</v>
      </c>
      <c r="H40" s="301"/>
      <c r="I40" s="301"/>
      <c r="J40" s="301"/>
      <c r="K40" s="301"/>
      <c r="L40" s="302"/>
      <c r="M40" s="50"/>
      <c r="N40" s="51"/>
      <c r="O40" s="51"/>
      <c r="P40" s="51"/>
      <c r="Q40" s="441" t="s">
        <v>264</v>
      </c>
      <c r="R40" s="442"/>
      <c r="S40" s="442"/>
      <c r="T40" s="443"/>
      <c r="U40" s="281"/>
      <c r="V40" s="282"/>
      <c r="W40" s="282"/>
      <c r="X40" s="282"/>
      <c r="Y40" s="283"/>
      <c r="Z40" s="50"/>
      <c r="AA40" s="51"/>
      <c r="AB40" s="51"/>
      <c r="AC40" s="51"/>
      <c r="AD40" s="161" t="s">
        <v>252</v>
      </c>
      <c r="AE40" s="97" t="s">
        <v>265</v>
      </c>
      <c r="AF40" s="51"/>
      <c r="AG40" s="51"/>
      <c r="AH40" s="51"/>
      <c r="AI40" s="90"/>
      <c r="AJ40" s="232">
        <f>MIN(AF41,AF43,AF46)</f>
        <v>37500</v>
      </c>
      <c r="AK40" s="233"/>
      <c r="AL40" s="233"/>
      <c r="AM40" s="230" t="s">
        <v>220</v>
      </c>
      <c r="AN40" s="428" t="s">
        <v>253</v>
      </c>
      <c r="AO40" s="429"/>
      <c r="AP40" s="429"/>
      <c r="AQ40" s="430"/>
      <c r="AR40" s="46"/>
    </row>
    <row r="41" spans="1:49" ht="15.75" customHeight="1">
      <c r="A41" s="46"/>
      <c r="B41" s="293"/>
      <c r="C41" s="438"/>
      <c r="D41" s="439"/>
      <c r="E41" s="439"/>
      <c r="F41" s="440"/>
      <c r="G41" s="425">
        <v>45931</v>
      </c>
      <c r="H41" s="426"/>
      <c r="I41" s="426"/>
      <c r="J41" s="426"/>
      <c r="K41" s="426"/>
      <c r="L41" s="427"/>
      <c r="M41" s="98" t="s">
        <v>221</v>
      </c>
      <c r="N41" s="46">
        <f>IF($G$41="","",DATEDIF(G41,$M$27,"m")+1)</f>
        <v>6</v>
      </c>
      <c r="O41" s="46" t="s">
        <v>222</v>
      </c>
      <c r="P41" s="99" t="s">
        <v>223</v>
      </c>
      <c r="Q41" s="444"/>
      <c r="R41" s="445"/>
      <c r="S41" s="445"/>
      <c r="T41" s="446"/>
      <c r="U41" s="100"/>
      <c r="V41" s="285">
        <f>V42*W43</f>
        <v>90000</v>
      </c>
      <c r="W41" s="285"/>
      <c r="X41" s="285"/>
      <c r="Y41" s="64" t="s">
        <v>220</v>
      </c>
      <c r="Z41" s="98"/>
      <c r="AA41" s="285">
        <f>AA42*AB43</f>
        <v>90000</v>
      </c>
      <c r="AB41" s="285"/>
      <c r="AC41" s="285"/>
      <c r="AD41" s="64" t="s">
        <v>220</v>
      </c>
      <c r="AE41" s="98"/>
      <c r="AF41" s="271">
        <f>IF(V41=0,0,ROUNDDOWN((V41)/2,0))</f>
        <v>45000</v>
      </c>
      <c r="AG41" s="271"/>
      <c r="AH41" s="271"/>
      <c r="AI41" s="64" t="s">
        <v>220</v>
      </c>
      <c r="AJ41" s="284"/>
      <c r="AK41" s="285"/>
      <c r="AL41" s="285"/>
      <c r="AM41" s="286"/>
      <c r="AN41" s="431"/>
      <c r="AO41" s="432"/>
      <c r="AP41" s="432"/>
      <c r="AQ41" s="433"/>
      <c r="AR41" s="46"/>
      <c r="AS41" s="48">
        <f>YEAR($AS$1)*12+MONTH($AS$1)-YEAR(G41)*12-MONTH(G41)
-IF(DAY(G41+1)=1,IF(DAY($AS$1+1)&gt;1,1),IF(AND(DAY($AS$1+1)&gt;1,
 DAY($AS$1)&lt;DAY(G41)),1))</f>
        <v>6</v>
      </c>
      <c r="AU41" s="91" t="s">
        <v>201</v>
      </c>
      <c r="AV41" s="101">
        <f>MIN(N41,N42,N46,N47)</f>
        <v>5</v>
      </c>
      <c r="AW41" s="48" t="s">
        <v>202</v>
      </c>
    </row>
    <row r="42" spans="1:49" ht="15.75" customHeight="1">
      <c r="A42" s="46"/>
      <c r="B42" s="293"/>
      <c r="C42" s="438"/>
      <c r="D42" s="439"/>
      <c r="E42" s="439"/>
      <c r="F42" s="440"/>
      <c r="G42" s="169"/>
      <c r="H42" s="170"/>
      <c r="I42" s="170"/>
      <c r="J42" s="170"/>
      <c r="K42" s="170"/>
      <c r="L42" s="171"/>
      <c r="M42" s="105" t="str">
        <f>IF($S$19="✔","（翌月払いのため","")</f>
        <v>（翌月払いのため</v>
      </c>
      <c r="N42" s="106">
        <f>IF($S$19="✔",N41-1,"")</f>
        <v>5</v>
      </c>
      <c r="O42" s="105" t="str">
        <f>IF($S$19="✔","ヶ月）","")</f>
        <v>ヶ月）</v>
      </c>
      <c r="P42" s="107"/>
      <c r="Q42" s="447"/>
      <c r="R42" s="448"/>
      <c r="S42" s="448"/>
      <c r="T42" s="449"/>
      <c r="U42" s="108" t="s">
        <v>221</v>
      </c>
      <c r="V42" s="434">
        <v>15000</v>
      </c>
      <c r="W42" s="434"/>
      <c r="X42" s="269" t="s">
        <v>224</v>
      </c>
      <c r="Y42" s="270"/>
      <c r="Z42" s="98" t="s">
        <v>225</v>
      </c>
      <c r="AA42" s="434">
        <v>15000</v>
      </c>
      <c r="AB42" s="434"/>
      <c r="AC42" s="269" t="s">
        <v>224</v>
      </c>
      <c r="AD42" s="270"/>
      <c r="AE42" s="109" t="s">
        <v>226</v>
      </c>
      <c r="AF42" s="110"/>
      <c r="AG42" s="110"/>
      <c r="AH42" s="110"/>
      <c r="AI42" s="64"/>
      <c r="AJ42" s="284"/>
      <c r="AK42" s="285"/>
      <c r="AL42" s="285"/>
      <c r="AM42" s="286"/>
      <c r="AN42" s="413" t="s">
        <v>254</v>
      </c>
      <c r="AO42" s="414"/>
      <c r="AP42" s="414"/>
      <c r="AQ42" s="415"/>
      <c r="AR42" s="46"/>
      <c r="AU42" s="91" t="s">
        <v>205</v>
      </c>
      <c r="AV42" s="101">
        <f>IF(MIN(N41,N46,N42,N47)&gt;=73,72,MIN(N41,N46,N42,N47))</f>
        <v>5</v>
      </c>
      <c r="AW42" s="48" t="s">
        <v>200</v>
      </c>
    </row>
    <row r="43" spans="1:49" ht="15.75" customHeight="1">
      <c r="A43" s="86"/>
      <c r="B43" s="293"/>
      <c r="C43" s="438"/>
      <c r="D43" s="439"/>
      <c r="E43" s="439"/>
      <c r="F43" s="440"/>
      <c r="G43" s="250" t="s">
        <v>227</v>
      </c>
      <c r="H43" s="251"/>
      <c r="I43" s="251"/>
      <c r="J43" s="251"/>
      <c r="K43" s="251"/>
      <c r="L43" s="252"/>
      <c r="M43" s="256" t="s">
        <v>228</v>
      </c>
      <c r="N43" s="257"/>
      <c r="O43" s="257"/>
      <c r="P43" s="258"/>
      <c r="Q43" s="416" t="s">
        <v>259</v>
      </c>
      <c r="R43" s="417"/>
      <c r="S43" s="417"/>
      <c r="T43" s="418"/>
      <c r="U43" s="111"/>
      <c r="V43" s="46"/>
      <c r="W43" s="165">
        <v>6</v>
      </c>
      <c r="X43" s="269" t="s">
        <v>229</v>
      </c>
      <c r="Y43" s="270"/>
      <c r="Z43" s="98"/>
      <c r="AA43" s="46"/>
      <c r="AB43" s="165">
        <v>6</v>
      </c>
      <c r="AC43" s="269" t="s">
        <v>229</v>
      </c>
      <c r="AD43" s="270"/>
      <c r="AE43" s="98"/>
      <c r="AF43" s="271">
        <f>ROUNDDOWN(AA41/2,0)</f>
        <v>45000</v>
      </c>
      <c r="AG43" s="271"/>
      <c r="AH43" s="271"/>
      <c r="AI43" s="64" t="s">
        <v>220</v>
      </c>
      <c r="AJ43" s="284"/>
      <c r="AK43" s="285"/>
      <c r="AL43" s="285"/>
      <c r="AM43" s="286"/>
      <c r="AN43" s="413"/>
      <c r="AO43" s="414"/>
      <c r="AP43" s="414"/>
      <c r="AQ43" s="415"/>
      <c r="AR43" s="46"/>
      <c r="AU43" s="91" t="s">
        <v>209</v>
      </c>
      <c r="AV43" s="112">
        <f>IF(AV42&gt;=13,AV42-(AV42-12),AV42)-(AV41-AV42)</f>
        <v>5</v>
      </c>
      <c r="AW43" s="48" t="s">
        <v>200</v>
      </c>
    </row>
    <row r="44" spans="1:49" ht="15.75" customHeight="1">
      <c r="A44" s="46"/>
      <c r="B44" s="303" t="s">
        <v>230</v>
      </c>
      <c r="C44" s="438"/>
      <c r="D44" s="439"/>
      <c r="E44" s="439"/>
      <c r="F44" s="440"/>
      <c r="G44" s="253"/>
      <c r="H44" s="254"/>
      <c r="I44" s="254"/>
      <c r="J44" s="254"/>
      <c r="K44" s="254"/>
      <c r="L44" s="255"/>
      <c r="M44" s="259"/>
      <c r="N44" s="229"/>
      <c r="O44" s="229"/>
      <c r="P44" s="260"/>
      <c r="Q44" s="419"/>
      <c r="R44" s="420"/>
      <c r="S44" s="420"/>
      <c r="T44" s="421"/>
      <c r="U44" s="98"/>
      <c r="V44" s="46"/>
      <c r="W44" s="46"/>
      <c r="X44" s="46"/>
      <c r="Y44" s="64"/>
      <c r="Z44" s="98"/>
      <c r="AA44" s="46"/>
      <c r="AB44" s="46"/>
      <c r="AC44" s="46"/>
      <c r="AD44" s="64"/>
      <c r="AE44" s="114" t="s">
        <v>211</v>
      </c>
      <c r="AF44" s="115"/>
      <c r="AG44" s="115"/>
      <c r="AH44" s="115"/>
      <c r="AI44" s="116" t="str">
        <f>IF(AV45=0,"","×"&amp;AV45)</f>
        <v>×5</v>
      </c>
      <c r="AJ44" s="284"/>
      <c r="AK44" s="285"/>
      <c r="AL44" s="285"/>
      <c r="AM44" s="286"/>
      <c r="AN44" s="117"/>
      <c r="AO44" s="118"/>
      <c r="AP44" s="118"/>
      <c r="AQ44" s="119"/>
      <c r="AR44" s="46"/>
      <c r="AU44" s="91" t="s">
        <v>212</v>
      </c>
      <c r="AV44" s="112">
        <f>IF(AV42=AV43,1,AV42-AV43+1)</f>
        <v>1</v>
      </c>
      <c r="AW44" s="48" t="s">
        <v>213</v>
      </c>
    </row>
    <row r="45" spans="1:49" ht="13.9" customHeight="1">
      <c r="A45" s="46"/>
      <c r="B45" s="303"/>
      <c r="C45" s="438"/>
      <c r="D45" s="439"/>
      <c r="E45" s="439"/>
      <c r="F45" s="440"/>
      <c r="G45" s="253"/>
      <c r="H45" s="254"/>
      <c r="I45" s="254"/>
      <c r="J45" s="254"/>
      <c r="K45" s="254"/>
      <c r="L45" s="255"/>
      <c r="M45" s="259"/>
      <c r="N45" s="229"/>
      <c r="O45" s="229"/>
      <c r="P45" s="260"/>
      <c r="Q45" s="419"/>
      <c r="R45" s="420"/>
      <c r="S45" s="420"/>
      <c r="T45" s="421"/>
      <c r="U45" s="98"/>
      <c r="V45" s="46"/>
      <c r="W45" s="46"/>
      <c r="X45" s="46"/>
      <c r="Y45" s="64"/>
      <c r="Z45" s="98"/>
      <c r="AA45" s="46"/>
      <c r="AB45" s="46"/>
      <c r="AC45" s="46"/>
      <c r="AD45" s="64"/>
      <c r="AE45" s="114"/>
      <c r="AF45" s="115"/>
      <c r="AG45" s="115"/>
      <c r="AH45" s="115"/>
      <c r="AI45" s="116" t="str">
        <f>IF(AV46=0,"","×"&amp;AV46)</f>
        <v/>
      </c>
      <c r="AJ45" s="284"/>
      <c r="AK45" s="285"/>
      <c r="AL45" s="285"/>
      <c r="AM45" s="286"/>
      <c r="AN45" s="117"/>
      <c r="AO45" s="118"/>
      <c r="AP45" s="118"/>
      <c r="AQ45" s="119"/>
      <c r="AR45" s="46"/>
      <c r="AU45" s="91" t="s">
        <v>248</v>
      </c>
      <c r="AV45" s="112">
        <f>IF(AV44&gt;=25,IF(AV44&lt;=36,36-AV44+1,0),AV43)</f>
        <v>5</v>
      </c>
      <c r="AW45" s="48" t="s">
        <v>213</v>
      </c>
    </row>
    <row r="46" spans="1:49" ht="15.75" customHeight="1">
      <c r="A46" s="46"/>
      <c r="B46" s="303"/>
      <c r="C46" s="450" t="s">
        <v>231</v>
      </c>
      <c r="D46" s="451"/>
      <c r="E46" s="452"/>
      <c r="F46" s="453"/>
      <c r="G46" s="425">
        <v>45957</v>
      </c>
      <c r="H46" s="426"/>
      <c r="I46" s="426"/>
      <c r="J46" s="426"/>
      <c r="K46" s="426"/>
      <c r="L46" s="427"/>
      <c r="M46" s="98" t="s">
        <v>221</v>
      </c>
      <c r="N46" s="46">
        <f>IF(G46="","",DATEDIF(G46,$M$27,"m")+1)</f>
        <v>6</v>
      </c>
      <c r="O46" s="46" t="s">
        <v>222</v>
      </c>
      <c r="P46" s="99" t="s">
        <v>223</v>
      </c>
      <c r="Q46" s="419"/>
      <c r="R46" s="420"/>
      <c r="S46" s="420"/>
      <c r="T46" s="421"/>
      <c r="U46" s="98"/>
      <c r="V46" s="172" t="s">
        <v>235</v>
      </c>
      <c r="W46" s="86" t="s">
        <v>232</v>
      </c>
      <c r="X46" s="46"/>
      <c r="Y46" s="64"/>
      <c r="Z46" s="98"/>
      <c r="AA46" s="46"/>
      <c r="AB46" s="46"/>
      <c r="AC46" s="46"/>
      <c r="AD46" s="64"/>
      <c r="AE46" s="98"/>
      <c r="AF46" s="121">
        <f>AV45*7500+AV46*5000</f>
        <v>37500</v>
      </c>
      <c r="AG46" s="64" t="s">
        <v>275</v>
      </c>
      <c r="AH46" s="122"/>
      <c r="AI46" s="64"/>
      <c r="AJ46" s="284"/>
      <c r="AK46" s="285"/>
      <c r="AL46" s="285"/>
      <c r="AM46" s="286"/>
      <c r="AN46" s="117"/>
      <c r="AO46" s="118"/>
      <c r="AP46" s="118"/>
      <c r="AQ46" s="119"/>
      <c r="AR46" s="46"/>
      <c r="AU46" s="91"/>
      <c r="AV46" s="112"/>
    </row>
    <row r="47" spans="1:49" ht="15.75" customHeight="1">
      <c r="A47" s="46"/>
      <c r="B47" s="120" t="s">
        <v>143</v>
      </c>
      <c r="C47" s="126"/>
      <c r="D47" s="127"/>
      <c r="E47" s="127"/>
      <c r="F47" s="128"/>
      <c r="G47" s="166"/>
      <c r="H47" s="167"/>
      <c r="I47" s="167"/>
      <c r="J47" s="167"/>
      <c r="K47" s="167"/>
      <c r="L47" s="168"/>
      <c r="M47" s="105" t="str">
        <f>IF($S$19="✔","（翌月払いのため","")</f>
        <v>（翌月払いのため</v>
      </c>
      <c r="N47" s="106">
        <f>IF($S$19="✔",N46-1,"")</f>
        <v>5</v>
      </c>
      <c r="O47" s="105" t="str">
        <f>IF($S$19="✔","ヶ月）","")</f>
        <v>ヶ月）</v>
      </c>
      <c r="P47" s="107"/>
      <c r="Q47" s="422"/>
      <c r="R47" s="423"/>
      <c r="S47" s="423"/>
      <c r="T47" s="424"/>
      <c r="U47" s="78"/>
      <c r="V47" s="69"/>
      <c r="W47" s="69"/>
      <c r="X47" s="69"/>
      <c r="Y47" s="70"/>
      <c r="Z47" s="78"/>
      <c r="AA47" s="69"/>
      <c r="AB47" s="69"/>
      <c r="AC47" s="69"/>
      <c r="AD47" s="70"/>
      <c r="AE47" s="78"/>
      <c r="AF47" s="69"/>
      <c r="AG47" s="69"/>
      <c r="AH47" s="69"/>
      <c r="AI47" s="70"/>
      <c r="AJ47" s="234"/>
      <c r="AK47" s="235"/>
      <c r="AL47" s="235"/>
      <c r="AM47" s="231"/>
      <c r="AN47" s="132"/>
      <c r="AO47" s="133"/>
      <c r="AP47" s="133"/>
      <c r="AQ47" s="134"/>
      <c r="AR47" s="46"/>
    </row>
    <row r="48" spans="1:49" ht="15.75" customHeight="1">
      <c r="A48" s="46"/>
      <c r="B48" s="292">
        <v>3</v>
      </c>
      <c r="C48" s="435" t="s">
        <v>257</v>
      </c>
      <c r="D48" s="436"/>
      <c r="E48" s="436"/>
      <c r="F48" s="437"/>
      <c r="G48" s="300" t="s">
        <v>218</v>
      </c>
      <c r="H48" s="301"/>
      <c r="I48" s="301"/>
      <c r="J48" s="301"/>
      <c r="K48" s="301"/>
      <c r="L48" s="302"/>
      <c r="M48" s="50"/>
      <c r="N48" s="51"/>
      <c r="O48" s="51"/>
      <c r="P48" s="51"/>
      <c r="Q48" s="441" t="s">
        <v>264</v>
      </c>
      <c r="R48" s="442"/>
      <c r="S48" s="442"/>
      <c r="T48" s="443"/>
      <c r="U48" s="281"/>
      <c r="V48" s="282"/>
      <c r="W48" s="282"/>
      <c r="X48" s="282"/>
      <c r="Y48" s="283"/>
      <c r="Z48" s="50"/>
      <c r="AA48" s="51"/>
      <c r="AB48" s="51"/>
      <c r="AC48" s="51"/>
      <c r="AD48" s="161" t="s">
        <v>252</v>
      </c>
      <c r="AE48" s="97" t="s">
        <v>265</v>
      </c>
      <c r="AF48" s="51"/>
      <c r="AG48" s="51"/>
      <c r="AH48" s="51"/>
      <c r="AI48" s="90"/>
      <c r="AJ48" s="232">
        <f>MIN(AF49,AF51,AF54)</f>
        <v>60000</v>
      </c>
      <c r="AK48" s="233"/>
      <c r="AL48" s="233"/>
      <c r="AM48" s="230" t="s">
        <v>220</v>
      </c>
      <c r="AN48" s="428" t="s">
        <v>258</v>
      </c>
      <c r="AO48" s="429"/>
      <c r="AP48" s="429"/>
      <c r="AQ48" s="430"/>
      <c r="AR48" s="46"/>
    </row>
    <row r="49" spans="1:49" ht="15.75" customHeight="1">
      <c r="A49" s="46"/>
      <c r="B49" s="293"/>
      <c r="C49" s="438"/>
      <c r="D49" s="439"/>
      <c r="E49" s="439"/>
      <c r="F49" s="440"/>
      <c r="G49" s="425">
        <v>45748</v>
      </c>
      <c r="H49" s="426"/>
      <c r="I49" s="426"/>
      <c r="J49" s="426"/>
      <c r="K49" s="426"/>
      <c r="L49" s="427"/>
      <c r="M49" s="98" t="s">
        <v>221</v>
      </c>
      <c r="N49" s="46">
        <f>IF($G$49="","",DATEDIF(G49,$M$27,"m")+1)</f>
        <v>12</v>
      </c>
      <c r="O49" s="46" t="s">
        <v>222</v>
      </c>
      <c r="P49" s="99" t="s">
        <v>223</v>
      </c>
      <c r="Q49" s="444"/>
      <c r="R49" s="445"/>
      <c r="S49" s="445"/>
      <c r="T49" s="446"/>
      <c r="U49" s="100"/>
      <c r="V49" s="290">
        <f>V50*W51</f>
        <v>120000</v>
      </c>
      <c r="W49" s="290"/>
      <c r="X49" s="290"/>
      <c r="Y49" s="64" t="s">
        <v>220</v>
      </c>
      <c r="Z49" s="98"/>
      <c r="AA49" s="285">
        <f>AA50*AB51</f>
        <v>120000</v>
      </c>
      <c r="AB49" s="285"/>
      <c r="AC49" s="285"/>
      <c r="AD49" s="64" t="s">
        <v>220</v>
      </c>
      <c r="AE49" s="98"/>
      <c r="AF49" s="271">
        <f>IF(V49=0,0,ROUNDDOWN((V49)/2,0))</f>
        <v>60000</v>
      </c>
      <c r="AG49" s="271"/>
      <c r="AH49" s="271"/>
      <c r="AI49" s="64" t="s">
        <v>220</v>
      </c>
      <c r="AJ49" s="284"/>
      <c r="AK49" s="285"/>
      <c r="AL49" s="285"/>
      <c r="AM49" s="286"/>
      <c r="AN49" s="431"/>
      <c r="AO49" s="432"/>
      <c r="AP49" s="432"/>
      <c r="AQ49" s="433"/>
      <c r="AR49" s="46"/>
      <c r="AS49" s="48">
        <f>YEAR($AS$1)*12+MONTH($AS$1)-YEAR(G49)*12-MONTH(G49)
-IF(DAY(G49+1)=1,IF(DAY($AS$1+1)&gt;1,1),IF(AND(DAY($AS$1+1)&gt;1,
 DAY($AS$1)&lt;DAY(G49)),1))</f>
        <v>12</v>
      </c>
      <c r="AU49" s="91" t="s">
        <v>201</v>
      </c>
      <c r="AV49" s="101">
        <f>MIN(N49,N50,N54,N55)</f>
        <v>11</v>
      </c>
      <c r="AW49" s="48" t="s">
        <v>202</v>
      </c>
    </row>
    <row r="50" spans="1:49" ht="15.75" customHeight="1">
      <c r="A50" s="46"/>
      <c r="B50" s="293"/>
      <c r="C50" s="438"/>
      <c r="D50" s="439"/>
      <c r="E50" s="439"/>
      <c r="F50" s="440"/>
      <c r="G50" s="169"/>
      <c r="H50" s="170"/>
      <c r="I50" s="170"/>
      <c r="J50" s="170"/>
      <c r="K50" s="170"/>
      <c r="L50" s="171"/>
      <c r="M50" s="105" t="str">
        <f>IF($S$19="✔","（翌月払いのため","")</f>
        <v>（翌月払いのため</v>
      </c>
      <c r="N50" s="106">
        <f>IF($S$19="✔",N49-1,"")</f>
        <v>11</v>
      </c>
      <c r="O50" s="105" t="str">
        <f>IF($S$19="✔","ヶ月）","")</f>
        <v>ヶ月）</v>
      </c>
      <c r="P50" s="107"/>
      <c r="Q50" s="447"/>
      <c r="R50" s="448"/>
      <c r="S50" s="448"/>
      <c r="T50" s="449"/>
      <c r="U50" s="108" t="s">
        <v>221</v>
      </c>
      <c r="V50" s="434">
        <v>10000</v>
      </c>
      <c r="W50" s="434"/>
      <c r="X50" s="269" t="s">
        <v>224</v>
      </c>
      <c r="Y50" s="270"/>
      <c r="Z50" s="98" t="s">
        <v>225</v>
      </c>
      <c r="AA50" s="434">
        <v>10000</v>
      </c>
      <c r="AB50" s="434"/>
      <c r="AC50" s="269" t="s">
        <v>224</v>
      </c>
      <c r="AD50" s="270"/>
      <c r="AE50" s="109" t="s">
        <v>226</v>
      </c>
      <c r="AF50" s="110"/>
      <c r="AG50" s="110"/>
      <c r="AH50" s="110"/>
      <c r="AI50" s="64"/>
      <c r="AJ50" s="284"/>
      <c r="AK50" s="285"/>
      <c r="AL50" s="285"/>
      <c r="AM50" s="286"/>
      <c r="AN50" s="413" t="s">
        <v>254</v>
      </c>
      <c r="AO50" s="414"/>
      <c r="AP50" s="414"/>
      <c r="AQ50" s="415"/>
      <c r="AR50" s="46"/>
      <c r="AU50" s="91" t="s">
        <v>205</v>
      </c>
      <c r="AV50" s="101">
        <f>IF(MIN(N49,N54,N50,N55)&gt;=73,72,MIN(N49,N54,N50,N55))</f>
        <v>11</v>
      </c>
      <c r="AW50" s="48" t="s">
        <v>200</v>
      </c>
    </row>
    <row r="51" spans="1:49" ht="15.75" customHeight="1">
      <c r="A51" s="86"/>
      <c r="B51" s="293"/>
      <c r="C51" s="438"/>
      <c r="D51" s="439"/>
      <c r="E51" s="439"/>
      <c r="F51" s="440"/>
      <c r="G51" s="250" t="s">
        <v>227</v>
      </c>
      <c r="H51" s="251"/>
      <c r="I51" s="251"/>
      <c r="J51" s="251"/>
      <c r="K51" s="251"/>
      <c r="L51" s="252"/>
      <c r="M51" s="256" t="s">
        <v>228</v>
      </c>
      <c r="N51" s="257"/>
      <c r="O51" s="257"/>
      <c r="P51" s="258"/>
      <c r="Q51" s="416" t="s">
        <v>267</v>
      </c>
      <c r="R51" s="417"/>
      <c r="S51" s="417"/>
      <c r="T51" s="418"/>
      <c r="U51" s="111"/>
      <c r="V51" s="46"/>
      <c r="W51" s="165">
        <v>12</v>
      </c>
      <c r="X51" s="269" t="s">
        <v>229</v>
      </c>
      <c r="Y51" s="270"/>
      <c r="Z51" s="98"/>
      <c r="AA51" s="46"/>
      <c r="AB51" s="165">
        <v>12</v>
      </c>
      <c r="AC51" s="269" t="s">
        <v>229</v>
      </c>
      <c r="AD51" s="270"/>
      <c r="AE51" s="98"/>
      <c r="AF51" s="271">
        <f>ROUNDDOWN(AA49/2,0)</f>
        <v>60000</v>
      </c>
      <c r="AG51" s="271"/>
      <c r="AH51" s="271"/>
      <c r="AI51" s="64" t="s">
        <v>220</v>
      </c>
      <c r="AJ51" s="284"/>
      <c r="AK51" s="285"/>
      <c r="AL51" s="285"/>
      <c r="AM51" s="286"/>
      <c r="AN51" s="413"/>
      <c r="AO51" s="414"/>
      <c r="AP51" s="414"/>
      <c r="AQ51" s="415"/>
      <c r="AR51" s="46"/>
      <c r="AU51" s="91" t="s">
        <v>209</v>
      </c>
      <c r="AV51" s="112">
        <f>IF(AV50&gt;=13,AV50-(AV50-12),AV50)-(AV49-AV50)</f>
        <v>11</v>
      </c>
      <c r="AW51" s="48" t="s">
        <v>200</v>
      </c>
    </row>
    <row r="52" spans="1:49" ht="15.75" customHeight="1">
      <c r="A52" s="46"/>
      <c r="B52" s="303" t="s">
        <v>230</v>
      </c>
      <c r="C52" s="438"/>
      <c r="D52" s="439"/>
      <c r="E52" s="439"/>
      <c r="F52" s="440"/>
      <c r="G52" s="253"/>
      <c r="H52" s="254"/>
      <c r="I52" s="254"/>
      <c r="J52" s="254"/>
      <c r="K52" s="254"/>
      <c r="L52" s="255"/>
      <c r="M52" s="259"/>
      <c r="N52" s="229"/>
      <c r="O52" s="229"/>
      <c r="P52" s="260"/>
      <c r="Q52" s="419"/>
      <c r="R52" s="420"/>
      <c r="S52" s="420"/>
      <c r="T52" s="421"/>
      <c r="U52" s="98"/>
      <c r="V52" s="46"/>
      <c r="W52" s="46"/>
      <c r="X52" s="46"/>
      <c r="Y52" s="64"/>
      <c r="Z52" s="98"/>
      <c r="AA52" s="46"/>
      <c r="AB52" s="173"/>
      <c r="AC52" s="46"/>
      <c r="AD52" s="64"/>
      <c r="AE52" s="114" t="s">
        <v>211</v>
      </c>
      <c r="AF52" s="115"/>
      <c r="AG52" s="115"/>
      <c r="AH52" s="115"/>
      <c r="AI52" s="116" t="str">
        <f>IF(AV53=0,"","×"&amp;AV53)</f>
        <v>×11</v>
      </c>
      <c r="AJ52" s="284"/>
      <c r="AK52" s="285"/>
      <c r="AL52" s="285"/>
      <c r="AM52" s="286"/>
      <c r="AN52" s="117"/>
      <c r="AO52" s="118"/>
      <c r="AP52" s="118"/>
      <c r="AQ52" s="119"/>
      <c r="AR52" s="46"/>
      <c r="AU52" s="91" t="s">
        <v>212</v>
      </c>
      <c r="AV52" s="112">
        <f>IF(AV50=AV51,1,AV50-AV51+1)</f>
        <v>1</v>
      </c>
      <c r="AW52" s="48" t="s">
        <v>213</v>
      </c>
    </row>
    <row r="53" spans="1:49" ht="13.9" customHeight="1">
      <c r="A53" s="46"/>
      <c r="B53" s="303"/>
      <c r="C53" s="438"/>
      <c r="D53" s="439"/>
      <c r="E53" s="439"/>
      <c r="F53" s="440"/>
      <c r="G53" s="253"/>
      <c r="H53" s="254"/>
      <c r="I53" s="254"/>
      <c r="J53" s="254"/>
      <c r="K53" s="254"/>
      <c r="L53" s="255"/>
      <c r="M53" s="259"/>
      <c r="N53" s="229"/>
      <c r="O53" s="229"/>
      <c r="P53" s="260"/>
      <c r="Q53" s="419"/>
      <c r="R53" s="420"/>
      <c r="S53" s="420"/>
      <c r="T53" s="421"/>
      <c r="U53" s="98"/>
      <c r="V53" s="46"/>
      <c r="W53" s="46"/>
      <c r="X53" s="46"/>
      <c r="Y53" s="64"/>
      <c r="Z53" s="98"/>
      <c r="AA53" s="46"/>
      <c r="AB53" s="46"/>
      <c r="AC53" s="46"/>
      <c r="AD53" s="64"/>
      <c r="AE53" s="114"/>
      <c r="AF53" s="115"/>
      <c r="AG53" s="115"/>
      <c r="AH53" s="115"/>
      <c r="AI53" s="116" t="str">
        <f>IF(AV54=0,"","×"&amp;AV54)</f>
        <v/>
      </c>
      <c r="AJ53" s="284"/>
      <c r="AK53" s="285"/>
      <c r="AL53" s="285"/>
      <c r="AM53" s="286"/>
      <c r="AN53" s="117"/>
      <c r="AO53" s="118"/>
      <c r="AP53" s="118"/>
      <c r="AQ53" s="119"/>
      <c r="AR53" s="46"/>
      <c r="AU53" s="91" t="s">
        <v>248</v>
      </c>
      <c r="AV53" s="112">
        <f>IF(AV52&gt;=25,IF(AV52&lt;=36,36-AV52+1,0),AV51)</f>
        <v>11</v>
      </c>
      <c r="AW53" s="48" t="s">
        <v>213</v>
      </c>
    </row>
    <row r="54" spans="1:49" ht="15.75" customHeight="1">
      <c r="A54" s="46"/>
      <c r="B54" s="303"/>
      <c r="C54" s="450" t="s">
        <v>231</v>
      </c>
      <c r="D54" s="451"/>
      <c r="E54" s="452"/>
      <c r="F54" s="453"/>
      <c r="G54" s="425">
        <v>45774</v>
      </c>
      <c r="H54" s="426"/>
      <c r="I54" s="426"/>
      <c r="J54" s="426"/>
      <c r="K54" s="426"/>
      <c r="L54" s="427"/>
      <c r="M54" s="98" t="s">
        <v>221</v>
      </c>
      <c r="N54" s="46">
        <f>IF(G54="","",DATEDIF(G54,$M$27,"m")+1)</f>
        <v>12</v>
      </c>
      <c r="O54" s="46" t="s">
        <v>222</v>
      </c>
      <c r="P54" s="99" t="s">
        <v>223</v>
      </c>
      <c r="Q54" s="419"/>
      <c r="R54" s="420"/>
      <c r="S54" s="420"/>
      <c r="T54" s="421"/>
      <c r="U54" s="98"/>
      <c r="V54" s="172" t="s">
        <v>143</v>
      </c>
      <c r="W54" s="86" t="s">
        <v>232</v>
      </c>
      <c r="X54" s="46"/>
      <c r="Y54" s="64"/>
      <c r="Z54" s="98"/>
      <c r="AA54" s="46"/>
      <c r="AB54" s="46"/>
      <c r="AC54" s="46"/>
      <c r="AD54" s="64"/>
      <c r="AE54" s="98"/>
      <c r="AF54" s="122">
        <f>AV53*7500</f>
        <v>82500</v>
      </c>
      <c r="AG54" s="64" t="s">
        <v>275</v>
      </c>
      <c r="AH54" s="122"/>
      <c r="AI54" s="64"/>
      <c r="AJ54" s="284"/>
      <c r="AK54" s="285"/>
      <c r="AL54" s="285"/>
      <c r="AM54" s="286"/>
      <c r="AN54" s="117"/>
      <c r="AO54" s="118"/>
      <c r="AP54" s="118"/>
      <c r="AQ54" s="119"/>
      <c r="AR54" s="46"/>
      <c r="AU54" s="91"/>
      <c r="AV54" s="112">
        <f>AV51-AV53</f>
        <v>0</v>
      </c>
      <c r="AW54" s="48" t="s">
        <v>213</v>
      </c>
    </row>
    <row r="55" spans="1:49" ht="15.75" customHeight="1">
      <c r="A55" s="46"/>
      <c r="B55" s="120" t="s">
        <v>143</v>
      </c>
      <c r="C55" s="126"/>
      <c r="D55" s="127"/>
      <c r="E55" s="127"/>
      <c r="F55" s="128"/>
      <c r="G55" s="166"/>
      <c r="H55" s="167"/>
      <c r="I55" s="167"/>
      <c r="J55" s="167"/>
      <c r="K55" s="167"/>
      <c r="L55" s="168"/>
      <c r="M55" s="105" t="str">
        <f>IF($S$19="✔","（翌月払いのため","")</f>
        <v>（翌月払いのため</v>
      </c>
      <c r="N55" s="106">
        <f>IF($S$19="✔",N54-1,"")</f>
        <v>11</v>
      </c>
      <c r="O55" s="105" t="str">
        <f>IF($S$19="✔","ヶ月）","")</f>
        <v>ヶ月）</v>
      </c>
      <c r="P55" s="107"/>
      <c r="Q55" s="422"/>
      <c r="R55" s="423"/>
      <c r="S55" s="423"/>
      <c r="T55" s="424"/>
      <c r="U55" s="78"/>
      <c r="V55" s="69"/>
      <c r="W55" s="69"/>
      <c r="X55" s="69"/>
      <c r="Y55" s="70"/>
      <c r="Z55" s="78"/>
      <c r="AA55" s="69"/>
      <c r="AB55" s="69"/>
      <c r="AC55" s="69"/>
      <c r="AD55" s="70"/>
      <c r="AE55" s="78"/>
      <c r="AF55" s="69"/>
      <c r="AG55" s="69"/>
      <c r="AH55" s="69"/>
      <c r="AI55" s="70"/>
      <c r="AJ55" s="234"/>
      <c r="AK55" s="235"/>
      <c r="AL55" s="235"/>
      <c r="AM55" s="231"/>
      <c r="AN55" s="132"/>
      <c r="AO55" s="133"/>
      <c r="AP55" s="133"/>
      <c r="AQ55" s="134"/>
      <c r="AR55" s="46"/>
    </row>
    <row r="56" spans="1:49" ht="14.25" customHeight="1">
      <c r="A56" s="46"/>
      <c r="B56" s="239" t="s">
        <v>22</v>
      </c>
      <c r="C56" s="240"/>
      <c r="D56" s="240"/>
      <c r="E56" s="240"/>
      <c r="F56" s="230"/>
      <c r="G56" s="223"/>
      <c r="H56" s="224"/>
      <c r="I56" s="224"/>
      <c r="J56" s="224"/>
      <c r="K56" s="224"/>
      <c r="L56" s="225"/>
      <c r="M56" s="223"/>
      <c r="N56" s="224"/>
      <c r="O56" s="224"/>
      <c r="P56" s="225"/>
      <c r="Q56" s="223"/>
      <c r="R56" s="224"/>
      <c r="S56" s="224"/>
      <c r="T56" s="225"/>
      <c r="U56" s="243">
        <f>SUM(V33+V41+V49)</f>
        <v>390000</v>
      </c>
      <c r="V56" s="244"/>
      <c r="W56" s="244"/>
      <c r="X56" s="244"/>
      <c r="Y56" s="230" t="s">
        <v>9</v>
      </c>
      <c r="Z56" s="232">
        <f>SUM(AA33+AA41+AA49)</f>
        <v>390000</v>
      </c>
      <c r="AA56" s="233"/>
      <c r="AB56" s="233"/>
      <c r="AC56" s="233"/>
      <c r="AD56" s="230" t="s">
        <v>9</v>
      </c>
      <c r="AE56" s="223"/>
      <c r="AF56" s="224"/>
      <c r="AG56" s="224"/>
      <c r="AH56" s="224"/>
      <c r="AI56" s="225"/>
      <c r="AJ56" s="232">
        <f>SUM(AJ32:AL55)</f>
        <v>180000</v>
      </c>
      <c r="AK56" s="233"/>
      <c r="AL56" s="233"/>
      <c r="AM56" s="230" t="s">
        <v>9</v>
      </c>
      <c r="AN56" s="223"/>
      <c r="AO56" s="224"/>
      <c r="AP56" s="224"/>
      <c r="AQ56" s="225"/>
      <c r="AR56" s="46"/>
    </row>
    <row r="57" spans="1:49" ht="14.25" customHeight="1">
      <c r="A57" s="46"/>
      <c r="B57" s="241"/>
      <c r="C57" s="242"/>
      <c r="D57" s="242"/>
      <c r="E57" s="242"/>
      <c r="F57" s="231"/>
      <c r="G57" s="226"/>
      <c r="H57" s="227"/>
      <c r="I57" s="227"/>
      <c r="J57" s="227"/>
      <c r="K57" s="227"/>
      <c r="L57" s="228"/>
      <c r="M57" s="226"/>
      <c r="N57" s="227"/>
      <c r="O57" s="227"/>
      <c r="P57" s="228"/>
      <c r="Q57" s="226"/>
      <c r="R57" s="227"/>
      <c r="S57" s="227"/>
      <c r="T57" s="228"/>
      <c r="U57" s="245"/>
      <c r="V57" s="246"/>
      <c r="W57" s="246"/>
      <c r="X57" s="246"/>
      <c r="Y57" s="231"/>
      <c r="Z57" s="234"/>
      <c r="AA57" s="235"/>
      <c r="AB57" s="235"/>
      <c r="AC57" s="235"/>
      <c r="AD57" s="231"/>
      <c r="AE57" s="226"/>
      <c r="AF57" s="227"/>
      <c r="AG57" s="227"/>
      <c r="AH57" s="227"/>
      <c r="AI57" s="228"/>
      <c r="AJ57" s="234"/>
      <c r="AK57" s="235"/>
      <c r="AL57" s="235"/>
      <c r="AM57" s="231"/>
      <c r="AN57" s="226"/>
      <c r="AO57" s="227"/>
      <c r="AP57" s="227"/>
      <c r="AQ57" s="228"/>
      <c r="AR57" s="46"/>
    </row>
    <row r="58" spans="1:49" ht="21" customHeight="1">
      <c r="A58" s="46"/>
      <c r="B58" s="135" t="s">
        <v>233</v>
      </c>
      <c r="C58" s="88"/>
      <c r="D58" s="88"/>
      <c r="E58" s="88"/>
      <c r="F58" s="88"/>
      <c r="G58" s="88"/>
      <c r="H58" s="88"/>
      <c r="I58" s="88"/>
      <c r="J58" s="88"/>
      <c r="K58" s="88"/>
      <c r="L58" s="136"/>
      <c r="M58" s="46"/>
      <c r="N58" s="46"/>
      <c r="O58" s="46"/>
      <c r="P58" s="46"/>
      <c r="Q58" s="137"/>
      <c r="R58" s="136"/>
      <c r="S58" s="88"/>
      <c r="T58" s="88"/>
      <c r="U58" s="88"/>
      <c r="V58" s="88"/>
      <c r="W58" s="88"/>
      <c r="X58" s="88"/>
      <c r="Y58" s="88"/>
      <c r="Z58" s="88"/>
      <c r="AA58" s="88"/>
      <c r="AB58" s="88"/>
      <c r="AC58" s="88"/>
      <c r="AD58" s="88"/>
      <c r="AE58" s="88"/>
      <c r="AF58" s="88"/>
      <c r="AG58" s="88"/>
      <c r="AH58" s="88"/>
      <c r="AI58" s="88"/>
      <c r="AJ58" s="46"/>
      <c r="AK58" s="46"/>
      <c r="AL58" s="46"/>
      <c r="AM58" s="46"/>
      <c r="AN58" s="88"/>
      <c r="AO58" s="88"/>
      <c r="AP58" s="88"/>
      <c r="AQ58" s="88"/>
      <c r="AR58" s="46"/>
    </row>
    <row r="59" spans="1:49" ht="13.5" customHeight="1">
      <c r="A59" s="46"/>
      <c r="B59" s="229" t="s">
        <v>260</v>
      </c>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46"/>
    </row>
    <row r="60" spans="1:49" ht="15" customHeight="1">
      <c r="A60" s="46"/>
      <c r="B60" s="229"/>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29"/>
      <c r="AP60" s="229"/>
      <c r="AQ60" s="229"/>
      <c r="AR60" s="46"/>
    </row>
    <row r="61" spans="1:49" ht="15" customHeight="1">
      <c r="A61" s="46"/>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46"/>
    </row>
    <row r="62" spans="1:49" ht="15" customHeight="1">
      <c r="A62" s="46"/>
      <c r="B62" s="229"/>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46"/>
    </row>
  </sheetData>
  <mergeCells count="139">
    <mergeCell ref="M3:AH3"/>
    <mergeCell ref="AI3:AQ3"/>
    <mergeCell ref="B5:B6"/>
    <mergeCell ref="C5:C6"/>
    <mergeCell ref="D5:L6"/>
    <mergeCell ref="B9:B11"/>
    <mergeCell ref="C9:C11"/>
    <mergeCell ref="D9:L11"/>
    <mergeCell ref="AC9:AC11"/>
    <mergeCell ref="AD9:AL11"/>
    <mergeCell ref="AM9:AM11"/>
    <mergeCell ref="P10:Q10"/>
    <mergeCell ref="U19:W20"/>
    <mergeCell ref="X19:AQ20"/>
    <mergeCell ref="M20:T20"/>
    <mergeCell ref="P11:Q11"/>
    <mergeCell ref="B16:H16"/>
    <mergeCell ref="I16:T16"/>
    <mergeCell ref="U16:AQ16"/>
    <mergeCell ref="B17:H20"/>
    <mergeCell ref="I17:L17"/>
    <mergeCell ref="M17:T17"/>
    <mergeCell ref="U17:W18"/>
    <mergeCell ref="X17:AQ18"/>
    <mergeCell ref="I18:L18"/>
    <mergeCell ref="B28:B31"/>
    <mergeCell ref="C28:F31"/>
    <mergeCell ref="G28:L31"/>
    <mergeCell ref="M28:P31"/>
    <mergeCell ref="Q28:T29"/>
    <mergeCell ref="M18:T18"/>
    <mergeCell ref="I19:L19"/>
    <mergeCell ref="M19:Q19"/>
    <mergeCell ref="S19:T19"/>
    <mergeCell ref="U28:AD28"/>
    <mergeCell ref="AE28:AI31"/>
    <mergeCell ref="AN28:AQ29"/>
    <mergeCell ref="Q30:T31"/>
    <mergeCell ref="U30:Y31"/>
    <mergeCell ref="Z30:AD31"/>
    <mergeCell ref="AJ30:AM31"/>
    <mergeCell ref="AN30:AQ31"/>
    <mergeCell ref="F27:K27"/>
    <mergeCell ref="M27:Q27"/>
    <mergeCell ref="B32:B35"/>
    <mergeCell ref="C32:F37"/>
    <mergeCell ref="G32:L32"/>
    <mergeCell ref="Q32:T34"/>
    <mergeCell ref="U32:Y32"/>
    <mergeCell ref="AJ32:AL39"/>
    <mergeCell ref="B36:B38"/>
    <mergeCell ref="C38:D38"/>
    <mergeCell ref="E38:F38"/>
    <mergeCell ref="AN34:AQ35"/>
    <mergeCell ref="G35:L37"/>
    <mergeCell ref="M35:P37"/>
    <mergeCell ref="Q35:T39"/>
    <mergeCell ref="X35:Y35"/>
    <mergeCell ref="AC35:AD35"/>
    <mergeCell ref="AF35:AH35"/>
    <mergeCell ref="G38:L38"/>
    <mergeCell ref="W38:Y38"/>
    <mergeCell ref="AM32:AM39"/>
    <mergeCell ref="AN32:AQ33"/>
    <mergeCell ref="G33:L33"/>
    <mergeCell ref="V33:X33"/>
    <mergeCell ref="AA33:AC33"/>
    <mergeCell ref="AF33:AH33"/>
    <mergeCell ref="V34:W34"/>
    <mergeCell ref="X34:Y34"/>
    <mergeCell ref="AA34:AB34"/>
    <mergeCell ref="AC34:AD34"/>
    <mergeCell ref="B40:B43"/>
    <mergeCell ref="C40:F45"/>
    <mergeCell ref="G40:L40"/>
    <mergeCell ref="Q40:T42"/>
    <mergeCell ref="U40:Y40"/>
    <mergeCell ref="AJ40:AL47"/>
    <mergeCell ref="B44:B46"/>
    <mergeCell ref="C46:D46"/>
    <mergeCell ref="E46:F46"/>
    <mergeCell ref="AN42:AQ43"/>
    <mergeCell ref="G43:L45"/>
    <mergeCell ref="M43:P45"/>
    <mergeCell ref="Q43:T47"/>
    <mergeCell ref="X43:Y43"/>
    <mergeCell ref="AC43:AD43"/>
    <mergeCell ref="AF43:AH43"/>
    <mergeCell ref="G46:L46"/>
    <mergeCell ref="AM40:AM47"/>
    <mergeCell ref="AN40:AQ41"/>
    <mergeCell ref="G41:L41"/>
    <mergeCell ref="V41:X41"/>
    <mergeCell ref="AA41:AC41"/>
    <mergeCell ref="AF41:AH41"/>
    <mergeCell ref="V42:W42"/>
    <mergeCell ref="X42:Y42"/>
    <mergeCell ref="AA42:AB42"/>
    <mergeCell ref="AC42:AD42"/>
    <mergeCell ref="B48:B51"/>
    <mergeCell ref="C48:F53"/>
    <mergeCell ref="G48:L48"/>
    <mergeCell ref="Q48:T50"/>
    <mergeCell ref="U48:Y48"/>
    <mergeCell ref="AJ48:AL55"/>
    <mergeCell ref="B52:B54"/>
    <mergeCell ref="C54:D54"/>
    <mergeCell ref="E54:F54"/>
    <mergeCell ref="AN50:AQ51"/>
    <mergeCell ref="G51:L53"/>
    <mergeCell ref="M51:P53"/>
    <mergeCell ref="Q51:T55"/>
    <mergeCell ref="X51:Y51"/>
    <mergeCell ref="AC51:AD51"/>
    <mergeCell ref="AF51:AH51"/>
    <mergeCell ref="G54:L54"/>
    <mergeCell ref="AM48:AM55"/>
    <mergeCell ref="AN48:AQ49"/>
    <mergeCell ref="G49:L49"/>
    <mergeCell ref="V49:X49"/>
    <mergeCell ref="AA49:AC49"/>
    <mergeCell ref="AF49:AH49"/>
    <mergeCell ref="V50:W50"/>
    <mergeCell ref="X50:Y50"/>
    <mergeCell ref="AA50:AB50"/>
    <mergeCell ref="AC50:AD50"/>
    <mergeCell ref="B59:AQ62"/>
    <mergeCell ref="Z56:AC57"/>
    <mergeCell ref="AD56:AD57"/>
    <mergeCell ref="AE56:AI57"/>
    <mergeCell ref="AJ56:AL57"/>
    <mergeCell ref="AM56:AM57"/>
    <mergeCell ref="AN56:AQ57"/>
    <mergeCell ref="B56:F57"/>
    <mergeCell ref="G56:L57"/>
    <mergeCell ref="M56:P57"/>
    <mergeCell ref="Q56:T57"/>
    <mergeCell ref="U56:X57"/>
    <mergeCell ref="Y56:Y57"/>
  </mergeCells>
  <phoneticPr fontId="1"/>
  <dataValidations count="2">
    <dataValidation type="list" allowBlank="1" showInputMessage="1" showErrorMessage="1" sqref="B39 B47 B55 S19:T19 O5:O6 V38 V46 V54" xr:uid="{A0882300-F8CE-4B10-A4D8-A340138E2BEF}">
      <formula1>"✔,　"</formula1>
    </dataValidation>
    <dataValidation type="list" allowBlank="1" showInputMessage="1" showErrorMessage="1" errorTitle="入力確認" error="リストから選択してください。" sqref="C5:C6 C9:C11" xr:uid="{30CEF353-C191-4FE3-B720-F40DF89440E1}">
      <formula1>"✔,　"</formula1>
    </dataValidation>
  </dataValidations>
  <printOptions horizontalCentered="1"/>
  <pageMargins left="0.23622047244094491" right="0.23622047244094491" top="0.65" bottom="0.21" header="0.17" footer="0.17"/>
  <pageSetup paperSize="9" scale="69" fitToHeight="0" orientation="landscape" r:id="rId1"/>
  <rowBreaks count="1" manualBreakCount="1">
    <brk id="26" max="44"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9641-AF32-421D-942A-DC7068017C0F}">
  <sheetPr>
    <tabColor theme="9" tint="0.79998168889431442"/>
  </sheetPr>
  <dimension ref="A1:J27"/>
  <sheetViews>
    <sheetView showZeros="0" zoomScale="70" zoomScaleNormal="70" workbookViewId="0">
      <pane ySplit="1" topLeftCell="A2" activePane="bottomLeft" state="frozen"/>
      <selection activeCell="O11" sqref="O11"/>
      <selection pane="bottomLeft" activeCell="N7" sqref="N7:N8"/>
    </sheetView>
  </sheetViews>
  <sheetFormatPr defaultColWidth="9" defaultRowHeight="13.5"/>
  <cols>
    <col min="1" max="1" width="9" style="1" customWidth="1"/>
    <col min="2" max="2" width="12" style="1" customWidth="1"/>
    <col min="3" max="5" width="9" style="1" customWidth="1"/>
    <col min="6" max="6" width="9" style="1"/>
    <col min="7" max="7" width="9" style="1" customWidth="1"/>
    <col min="8" max="8" width="12.625" style="1" customWidth="1"/>
    <col min="9" max="9" width="0" style="1" hidden="1" customWidth="1"/>
    <col min="10" max="10" width="10.875" style="1" customWidth="1"/>
    <col min="11" max="16384" width="9" style="1"/>
  </cols>
  <sheetData>
    <row r="1" spans="1:8">
      <c r="A1" s="1" t="s">
        <v>153</v>
      </c>
      <c r="H1" s="3"/>
    </row>
    <row r="4" spans="1:8">
      <c r="A4" s="194" t="s">
        <v>28</v>
      </c>
      <c r="B4" s="194"/>
      <c r="C4" s="194"/>
      <c r="D4" s="194"/>
      <c r="E4" s="194"/>
      <c r="F4" s="194"/>
      <c r="G4" s="194"/>
      <c r="H4" s="194"/>
    </row>
    <row r="7" spans="1:8" ht="78" customHeight="1">
      <c r="A7" s="500" t="s">
        <v>289</v>
      </c>
      <c r="B7" s="500"/>
      <c r="C7" s="500"/>
      <c r="D7" s="500"/>
      <c r="E7" s="500"/>
      <c r="F7" s="500"/>
      <c r="G7" s="500"/>
      <c r="H7" s="500"/>
    </row>
    <row r="9" spans="1:8" ht="30" customHeight="1">
      <c r="A9" s="194" t="s">
        <v>5</v>
      </c>
      <c r="B9" s="194"/>
      <c r="C9" s="194"/>
      <c r="D9" s="194"/>
      <c r="E9" s="194"/>
      <c r="F9" s="194"/>
      <c r="G9" s="194"/>
      <c r="H9" s="194"/>
    </row>
    <row r="10" spans="1:8" ht="204.6" customHeight="1">
      <c r="A10" s="501" t="s">
        <v>155</v>
      </c>
      <c r="B10" s="501"/>
      <c r="C10" s="501"/>
      <c r="D10" s="501"/>
      <c r="E10" s="501"/>
      <c r="F10" s="501"/>
      <c r="G10" s="501"/>
      <c r="H10" s="501"/>
    </row>
    <row r="11" spans="1:8" ht="27.75" customHeight="1">
      <c r="A11" s="501"/>
      <c r="B11" s="501"/>
      <c r="C11" s="501"/>
      <c r="D11" s="501"/>
      <c r="E11" s="501"/>
      <c r="F11" s="501"/>
      <c r="G11" s="501"/>
      <c r="H11" s="501"/>
    </row>
    <row r="13" spans="1:8" ht="39.75" customHeight="1"/>
    <row r="14" spans="1:8" ht="18" customHeight="1">
      <c r="A14" s="502"/>
      <c r="B14" s="502"/>
      <c r="C14" s="502"/>
    </row>
    <row r="15" spans="1:8" ht="18" customHeight="1"/>
    <row r="16" spans="1:8">
      <c r="A16" s="1" t="s">
        <v>29</v>
      </c>
    </row>
    <row r="17" spans="1:10">
      <c r="A17" s="1" t="s">
        <v>278</v>
      </c>
    </row>
    <row r="19" spans="1:10" ht="18" customHeight="1">
      <c r="I19" s="1">
        <f>IF(A14="年月日",0,IF(A14="",0,1))</f>
        <v>0</v>
      </c>
      <c r="J19" s="1">
        <f>IF(B14="年月日",0,IF(B14="",0,1))</f>
        <v>0</v>
      </c>
    </row>
    <row r="20" spans="1:10" ht="24" customHeight="1">
      <c r="A20" s="498" t="s">
        <v>46</v>
      </c>
      <c r="B20" s="498"/>
      <c r="C20" s="497"/>
      <c r="D20" s="497"/>
      <c r="E20" s="497"/>
      <c r="F20" s="497"/>
      <c r="G20" s="497"/>
      <c r="H20" s="497"/>
      <c r="I20" s="1">
        <f>IF(C20=0,0,IF(C20="",0,1))</f>
        <v>0</v>
      </c>
      <c r="J20" s="1">
        <f>IF(D20=0,0,IF(D20="",0,1))</f>
        <v>0</v>
      </c>
    </row>
    <row r="21" spans="1:10" ht="18" customHeight="1">
      <c r="I21" s="1">
        <f>IF(C22="",0,1)</f>
        <v>0</v>
      </c>
      <c r="J21" s="1">
        <f>IF(D22="",0,1)</f>
        <v>0</v>
      </c>
    </row>
    <row r="22" spans="1:10" ht="24" customHeight="1">
      <c r="A22" s="498" t="s">
        <v>41</v>
      </c>
      <c r="B22" s="498"/>
      <c r="C22" s="497"/>
      <c r="D22" s="497"/>
      <c r="E22" s="497"/>
      <c r="F22" s="497"/>
      <c r="G22" s="497"/>
      <c r="H22" s="497"/>
      <c r="I22" s="1">
        <f>IF(C23=0,0,IF(C23="",0,1))</f>
        <v>0</v>
      </c>
      <c r="J22" s="1">
        <f>IF(D23=0,0,IF(D23="",0,1))</f>
        <v>0</v>
      </c>
    </row>
    <row r="23" spans="1:10" ht="24" customHeight="1">
      <c r="A23" s="498" t="s">
        <v>47</v>
      </c>
      <c r="B23" s="498"/>
      <c r="C23" s="499"/>
      <c r="D23" s="499"/>
      <c r="E23" s="499"/>
      <c r="F23" s="499"/>
      <c r="G23" s="499"/>
      <c r="H23" s="499"/>
      <c r="I23" s="1">
        <f>IF(C24="",0,1)</f>
        <v>0</v>
      </c>
      <c r="J23" s="1">
        <f>IF(D24="",0,1)</f>
        <v>0</v>
      </c>
    </row>
    <row r="24" spans="1:10" ht="24" customHeight="1">
      <c r="A24" s="498" t="s">
        <v>41</v>
      </c>
      <c r="B24" s="498"/>
      <c r="C24" s="497"/>
      <c r="D24" s="497"/>
      <c r="E24" s="497"/>
      <c r="F24" s="497"/>
      <c r="G24" s="497"/>
      <c r="H24" s="497"/>
      <c r="I24" s="1">
        <f>IF(C25=0,0,IF(C25="",0,1))</f>
        <v>0</v>
      </c>
      <c r="J24" s="1">
        <f>IF(D25=0,0,IF(D25="",0,1))</f>
        <v>0</v>
      </c>
    </row>
    <row r="25" spans="1:10" ht="24" customHeight="1">
      <c r="A25" s="498" t="s">
        <v>45</v>
      </c>
      <c r="B25" s="498"/>
      <c r="C25" s="499"/>
      <c r="D25" s="499"/>
      <c r="E25" s="499"/>
      <c r="F25" s="499"/>
      <c r="G25" s="499"/>
      <c r="H25" s="499"/>
      <c r="I25" s="1" t="e">
        <f>IF(#REF!="",0,1)</f>
        <v>#REF!</v>
      </c>
      <c r="J25" s="1">
        <f>IF(D29="",0,1)</f>
        <v>0</v>
      </c>
    </row>
    <row r="26" spans="1:10" ht="23.25" customHeight="1">
      <c r="B26" s="1" t="s">
        <v>314</v>
      </c>
      <c r="C26" s="178"/>
      <c r="D26" s="178"/>
      <c r="E26" s="178"/>
      <c r="F26" s="178"/>
      <c r="G26" s="178" t="s">
        <v>315</v>
      </c>
      <c r="H26" s="178"/>
      <c r="I26" s="1" t="e">
        <f>IF(#REF!="",0,1)</f>
        <v>#REF!</v>
      </c>
      <c r="J26" s="1">
        <f>IF(I29="",0,1)</f>
        <v>0</v>
      </c>
    </row>
    <row r="27" spans="1:10">
      <c r="J27" s="45">
        <f>SUBTOTAL(6,J19:J26)</f>
        <v>0</v>
      </c>
    </row>
  </sheetData>
  <mergeCells count="16">
    <mergeCell ref="C22:H22"/>
    <mergeCell ref="A23:B23"/>
    <mergeCell ref="C23:H23"/>
    <mergeCell ref="A4:H4"/>
    <mergeCell ref="C25:H25"/>
    <mergeCell ref="A9:H9"/>
    <mergeCell ref="A7:H7"/>
    <mergeCell ref="A10:H10"/>
    <mergeCell ref="A11:H11"/>
    <mergeCell ref="A24:B24"/>
    <mergeCell ref="A25:B25"/>
    <mergeCell ref="C24:H24"/>
    <mergeCell ref="A20:B20"/>
    <mergeCell ref="C20:H20"/>
    <mergeCell ref="A14:C14"/>
    <mergeCell ref="A22:B22"/>
  </mergeCells>
  <phoneticPr fontId="1"/>
  <conditionalFormatting sqref="A1:H26">
    <cfRule type="expression" dxfId="16" priority="1">
      <formula>_xlfn.ISFORMULA(A1)</formula>
    </cfRule>
  </conditionalFormatting>
  <dataValidations count="1">
    <dataValidation imeMode="fullKatakana" allowBlank="1" showInputMessage="1" showErrorMessage="1" sqref="C22:H22 C24:H24" xr:uid="{5A20D26B-1775-4F80-B26B-4099B60C4D71}"/>
  </dataValidations>
  <pageMargins left="0.79" right="0.78" top="0.41" bottom="0.59"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22</vt:i4>
      </vt:variant>
    </vt:vector>
  </HeadingPairs>
  <TitlesOfParts>
    <vt:vector size="46" baseType="lpstr">
      <vt:lpstr>提出前チェックシート</vt:lpstr>
      <vt:lpstr>データシート</vt:lpstr>
      <vt:lpstr>①交付申請</vt:lpstr>
      <vt:lpstr>様式１（交付申請書）</vt:lpstr>
      <vt:lpstr>様式１別紙１（補助対象中小企業等確認書）</vt:lpstr>
      <vt:lpstr>様式１別紙２（事業計画書（当初））</vt:lpstr>
      <vt:lpstr>(記入例)当月払いの場合</vt:lpstr>
      <vt:lpstr>(記入例)翌月払いの場合</vt:lpstr>
      <vt:lpstr>様式１別紙３（誓約書）</vt:lpstr>
      <vt:lpstr>様式１別紙４（三方よし宣言書）</vt:lpstr>
      <vt:lpstr>（記入例）三方よし宣言書</vt:lpstr>
      <vt:lpstr>②事前着手</vt:lpstr>
      <vt:lpstr>様式２事前着手申請</vt:lpstr>
      <vt:lpstr>③申請の変更</vt:lpstr>
      <vt:lpstr>様式３（事業計画変更申請書）</vt:lpstr>
      <vt:lpstr>様式３別紙１（事業計画書（変更））</vt:lpstr>
      <vt:lpstr>④事業廃止</vt:lpstr>
      <vt:lpstr>様式４（廃止承認申請書）</vt:lpstr>
      <vt:lpstr>⑤実績報告</vt:lpstr>
      <vt:lpstr>様式５（実績報告書）</vt:lpstr>
      <vt:lpstr>様式５別紙1（実績報告書）</vt:lpstr>
      <vt:lpstr>⑥交付請求</vt:lpstr>
      <vt:lpstr>様式6（交付請求書）</vt:lpstr>
      <vt:lpstr>リスト</vt:lpstr>
      <vt:lpstr>'様式１（交付申請書）'!_Hlk156816574</vt:lpstr>
      <vt:lpstr>'様式３（事業計画変更申請書）'!_Hlk156816574</vt:lpstr>
      <vt:lpstr>'様式４（廃止承認申請書）'!_Hlk156816574</vt:lpstr>
      <vt:lpstr>'様式6（交付請求書）'!_Hlk156816574</vt:lpstr>
      <vt:lpstr>'(記入例)当月払いの場合'!Print_Area</vt:lpstr>
      <vt:lpstr>'(記入例)翌月払いの場合'!Print_Area</vt:lpstr>
      <vt:lpstr>提出前チェックシート!Print_Area</vt:lpstr>
      <vt:lpstr>'様式１（交付申請書）'!Print_Area</vt:lpstr>
      <vt:lpstr>'様式１別紙１（補助対象中小企業等確認書）'!Print_Area</vt:lpstr>
      <vt:lpstr>'様式１別紙２（事業計画書（当初））'!Print_Area</vt:lpstr>
      <vt:lpstr>'様式１別紙３（誓約書）'!Print_Area</vt:lpstr>
      <vt:lpstr>'様式１別紙４（三方よし宣言書）'!Print_Area</vt:lpstr>
      <vt:lpstr>様式２事前着手申請!Print_Area</vt:lpstr>
      <vt:lpstr>'様式３（事業計画変更申請書）'!Print_Area</vt:lpstr>
      <vt:lpstr>'様式３別紙１（事業計画書（変更））'!Print_Area</vt:lpstr>
      <vt:lpstr>'様式４（廃止承認申請書）'!Print_Area</vt:lpstr>
      <vt:lpstr>'様式５（実績報告書）'!Print_Area</vt:lpstr>
      <vt:lpstr>'様式6（交付請求書）'!Print_Area</vt:lpstr>
      <vt:lpstr>'(記入例)当月払いの場合'!Print_Titles</vt:lpstr>
      <vt:lpstr>'(記入例)翌月払いの場合'!Print_Titles</vt:lpstr>
      <vt:lpstr>'様式１別紙２（事業計画書（当初））'!Print_Titles</vt:lpstr>
      <vt:lpstr>'様式３別紙１（事業計画書（変更））'!Print_Titles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佐藤 寛哲</cp:lastModifiedBy>
  <cp:lastPrinted>2025-07-23T07:17:27Z</cp:lastPrinted>
  <dcterms:created xsi:type="dcterms:W3CDTF">2024-01-17T06:10:32Z</dcterms:created>
  <dcterms:modified xsi:type="dcterms:W3CDTF">2025-11-12T09:02:55Z</dcterms:modified>
</cp:coreProperties>
</file>